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НД\АКТУАЛИЗАЦИЯ ПОСТАНОВЛЕНИЙ\АКТУАЛИЗАЦИЯ 2025\АКТУАЛИЗАЦИЯ 2025 (часть 1)\2025 КП 2026-2028\"/>
    </mc:Choice>
  </mc:AlternateContent>
  <bookViews>
    <workbookView xWindow="0" yWindow="0" windowWidth="16695" windowHeight="11820"/>
  </bookViews>
  <sheets>
    <sheet name="Лист1" sheetId="1" r:id="rId1"/>
  </sheets>
  <definedNames>
    <definedName name="_xlnm._FilterDatabase" localSheetId="0" hidden="1">Лист1!$A$18:$AK$1252</definedName>
    <definedName name="_xlnm.Print_Titles" localSheetId="0">Лист1!$14:$17</definedName>
    <definedName name="_xlnm.Print_Area" localSheetId="0">Лист1!$A$1:$AK$1255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10" i="1" l="1"/>
  <c r="S508" i="1"/>
  <c r="S507" i="1"/>
  <c r="M508" i="1"/>
  <c r="M507" i="1"/>
  <c r="P508" i="1"/>
  <c r="O508" i="1"/>
  <c r="P507" i="1"/>
  <c r="O507" i="1"/>
  <c r="L508" i="1"/>
  <c r="L5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X510" i="1" l="1"/>
  <c r="X509" i="1"/>
  <c r="X507" i="1" l="1"/>
  <c r="X508" i="1"/>
  <c r="V87" i="1" l="1"/>
  <c r="I87" i="1"/>
  <c r="Q87" i="1" s="1"/>
  <c r="X87" i="1" l="1"/>
  <c r="R506" i="1"/>
  <c r="V506" i="1"/>
  <c r="U506" i="1"/>
  <c r="T506" i="1"/>
  <c r="S506" i="1"/>
  <c r="P506" i="1"/>
  <c r="O506" i="1"/>
  <c r="N506" i="1"/>
  <c r="M506" i="1"/>
  <c r="L506" i="1"/>
  <c r="V412" i="1"/>
  <c r="V411" i="1"/>
  <c r="V410" i="1"/>
  <c r="V409" i="1"/>
  <c r="V408" i="1"/>
  <c r="V33" i="1"/>
  <c r="I506" i="1"/>
  <c r="I412" i="1"/>
  <c r="Q412" i="1" s="1"/>
  <c r="I411" i="1"/>
  <c r="Q411" i="1" s="1"/>
  <c r="I410" i="1"/>
  <c r="Q410" i="1" s="1"/>
  <c r="I409" i="1"/>
  <c r="Q409" i="1" s="1"/>
  <c r="I408" i="1"/>
  <c r="Q408" i="1" s="1"/>
  <c r="W506" i="1" l="1"/>
  <c r="X408" i="1"/>
  <c r="X409" i="1"/>
  <c r="X410" i="1"/>
  <c r="X411" i="1"/>
  <c r="X412" i="1"/>
  <c r="I33" i="1"/>
  <c r="Q33" i="1" s="1"/>
  <c r="X33" i="1" l="1"/>
  <c r="X506" i="1" l="1"/>
  <c r="V627" i="1" l="1"/>
  <c r="V612" i="1"/>
  <c r="V605" i="1"/>
  <c r="V597" i="1"/>
  <c r="V591" i="1"/>
  <c r="V539" i="1"/>
  <c r="V538" i="1"/>
  <c r="V521" i="1"/>
  <c r="V518" i="1"/>
  <c r="V515" i="1"/>
  <c r="V441" i="1"/>
  <c r="V438" i="1"/>
  <c r="V437" i="1"/>
  <c r="V421" i="1"/>
  <c r="V415" i="1"/>
  <c r="V414" i="1"/>
  <c r="V272" i="1"/>
  <c r="V263" i="1"/>
  <c r="V234" i="1"/>
  <c r="V1032" i="1"/>
  <c r="V960" i="1"/>
  <c r="V799" i="1"/>
  <c r="V796" i="1"/>
  <c r="V795" i="1"/>
  <c r="V792" i="1"/>
  <c r="V761" i="1"/>
  <c r="V746" i="1"/>
  <c r="V725" i="1"/>
  <c r="V706" i="1"/>
  <c r="V684" i="1"/>
  <c r="V683" i="1"/>
  <c r="V678" i="1"/>
  <c r="V674" i="1"/>
  <c r="V643" i="1"/>
  <c r="V642" i="1"/>
  <c r="V635" i="1"/>
  <c r="V630" i="1"/>
  <c r="V629" i="1"/>
  <c r="V628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1" i="1"/>
  <c r="V608" i="1"/>
  <c r="V607" i="1"/>
  <c r="V606" i="1"/>
  <c r="V603" i="1"/>
  <c r="V602" i="1"/>
  <c r="V601" i="1"/>
  <c r="V599" i="1"/>
  <c r="V598" i="1"/>
  <c r="V596" i="1"/>
  <c r="V595" i="1"/>
  <c r="V594" i="1"/>
  <c r="V593" i="1"/>
  <c r="V592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8" i="1"/>
  <c r="V567" i="1"/>
  <c r="V566" i="1"/>
  <c r="V565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3" i="1"/>
  <c r="V522" i="1"/>
  <c r="V520" i="1"/>
  <c r="V517" i="1"/>
  <c r="V516" i="1"/>
  <c r="V514" i="1"/>
  <c r="V513" i="1"/>
  <c r="V512" i="1"/>
  <c r="V511" i="1"/>
  <c r="V505" i="1"/>
  <c r="V469" i="1"/>
  <c r="V468" i="1"/>
  <c r="V459" i="1"/>
  <c r="V458" i="1"/>
  <c r="V457" i="1"/>
  <c r="V456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39" i="1"/>
  <c r="V436" i="1"/>
  <c r="V435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0" i="1"/>
  <c r="V419" i="1"/>
  <c r="V418" i="1"/>
  <c r="V417" i="1"/>
  <c r="V416" i="1"/>
  <c r="V413" i="1"/>
  <c r="V407" i="1"/>
  <c r="V375" i="1"/>
  <c r="V361" i="1"/>
  <c r="V302" i="1"/>
  <c r="V298" i="1"/>
  <c r="V288" i="1"/>
  <c r="V287" i="1"/>
  <c r="V285" i="1"/>
  <c r="V284" i="1"/>
  <c r="V283" i="1"/>
  <c r="V279" i="1"/>
  <c r="V278" i="1"/>
  <c r="V277" i="1"/>
  <c r="V276" i="1"/>
  <c r="V275" i="1"/>
  <c r="V271" i="1"/>
  <c r="V270" i="1"/>
  <c r="V269" i="1"/>
  <c r="V268" i="1"/>
  <c r="V267" i="1"/>
  <c r="V266" i="1"/>
  <c r="V265" i="1"/>
  <c r="V264" i="1"/>
  <c r="V262" i="1"/>
  <c r="V261" i="1"/>
  <c r="V260" i="1"/>
  <c r="V259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8" i="1"/>
  <c r="V237" i="1"/>
  <c r="V236" i="1"/>
  <c r="V235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5" i="1"/>
  <c r="V204" i="1"/>
  <c r="V203" i="1"/>
  <c r="V202" i="1"/>
  <c r="V201" i="1"/>
  <c r="V200" i="1"/>
  <c r="V199" i="1"/>
  <c r="V198" i="1"/>
  <c r="V196" i="1"/>
  <c r="V194" i="1"/>
  <c r="V193" i="1"/>
  <c r="V191" i="1"/>
  <c r="V189" i="1"/>
  <c r="V187" i="1"/>
  <c r="V186" i="1"/>
  <c r="V185" i="1"/>
  <c r="V184" i="1"/>
  <c r="V183" i="1"/>
  <c r="V182" i="1"/>
  <c r="V177" i="1"/>
  <c r="V176" i="1"/>
  <c r="V175" i="1"/>
  <c r="V174" i="1"/>
  <c r="V173" i="1"/>
  <c r="V169" i="1"/>
  <c r="V167" i="1"/>
  <c r="V166" i="1"/>
  <c r="V165" i="1"/>
  <c r="V164" i="1"/>
  <c r="V163" i="1"/>
  <c r="V162" i="1"/>
  <c r="V161" i="1"/>
  <c r="V160" i="1"/>
  <c r="V159" i="1"/>
  <c r="V158" i="1"/>
  <c r="V157" i="1"/>
  <c r="V155" i="1"/>
  <c r="V151" i="1"/>
  <c r="V150" i="1"/>
  <c r="V146" i="1"/>
  <c r="V145" i="1"/>
  <c r="V143" i="1"/>
  <c r="V138" i="1"/>
  <c r="V132" i="1"/>
  <c r="V131" i="1"/>
  <c r="V130" i="1"/>
  <c r="V129" i="1"/>
  <c r="V128" i="1"/>
  <c r="V124" i="1"/>
  <c r="V123" i="1"/>
  <c r="V122" i="1"/>
  <c r="V121" i="1"/>
  <c r="V120" i="1"/>
  <c r="V119" i="1"/>
  <c r="V115" i="1"/>
  <c r="V113" i="1"/>
  <c r="V107" i="1"/>
  <c r="V106" i="1"/>
  <c r="V105" i="1"/>
  <c r="V102" i="1"/>
  <c r="V96" i="1"/>
  <c r="V56" i="1"/>
  <c r="V55" i="1"/>
  <c r="V54" i="1"/>
  <c r="V53" i="1"/>
  <c r="V52" i="1"/>
  <c r="V51" i="1"/>
  <c r="V48" i="1"/>
  <c r="V47" i="1"/>
  <c r="V45" i="1"/>
  <c r="V44" i="1"/>
  <c r="V43" i="1"/>
  <c r="V42" i="1"/>
  <c r="V41" i="1"/>
  <c r="V40" i="1"/>
  <c r="V39" i="1"/>
  <c r="V38" i="1"/>
  <c r="V37" i="1"/>
  <c r="V34" i="1"/>
  <c r="V29" i="1"/>
  <c r="V1226" i="1"/>
  <c r="V1150" i="1"/>
  <c r="V801" i="1"/>
  <c r="V800" i="1"/>
  <c r="V798" i="1"/>
  <c r="V797" i="1"/>
  <c r="V794" i="1"/>
  <c r="V793" i="1"/>
  <c r="V791" i="1"/>
  <c r="V788" i="1"/>
  <c r="V787" i="1"/>
  <c r="V786" i="1"/>
  <c r="V785" i="1"/>
  <c r="V784" i="1"/>
  <c r="V781" i="1"/>
  <c r="V780" i="1"/>
  <c r="V779" i="1"/>
  <c r="V778" i="1"/>
  <c r="V777" i="1"/>
  <c r="V774" i="1"/>
  <c r="V771" i="1"/>
  <c r="V770" i="1"/>
  <c r="V769" i="1"/>
  <c r="V766" i="1"/>
  <c r="V765" i="1"/>
  <c r="V762" i="1"/>
  <c r="V760" i="1"/>
  <c r="V759" i="1"/>
  <c r="V758" i="1"/>
  <c r="V757" i="1"/>
  <c r="V754" i="1"/>
  <c r="V753" i="1"/>
  <c r="V752" i="1"/>
  <c r="V749" i="1"/>
  <c r="V748" i="1"/>
  <c r="V747" i="1"/>
  <c r="V745" i="1"/>
  <c r="V744" i="1"/>
  <c r="V740" i="1"/>
  <c r="V739" i="1"/>
  <c r="V738" i="1"/>
  <c r="V737" i="1"/>
  <c r="V734" i="1"/>
  <c r="V733" i="1"/>
  <c r="V730" i="1"/>
  <c r="V729" i="1"/>
  <c r="V728" i="1"/>
  <c r="V724" i="1"/>
  <c r="V723" i="1"/>
  <c r="V722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5" i="1"/>
  <c r="V704" i="1"/>
  <c r="V703" i="1"/>
  <c r="V702" i="1"/>
  <c r="V701" i="1"/>
  <c r="V698" i="1"/>
  <c r="V697" i="1"/>
  <c r="V696" i="1"/>
  <c r="V692" i="1"/>
  <c r="V689" i="1"/>
  <c r="V688" i="1"/>
  <c r="V686" i="1"/>
  <c r="V685" i="1"/>
  <c r="V682" i="1"/>
  <c r="V680" i="1"/>
  <c r="V679" i="1"/>
  <c r="V675" i="1"/>
  <c r="V637" i="1"/>
  <c r="V636" i="1"/>
  <c r="V634" i="1"/>
  <c r="V633" i="1"/>
  <c r="V609" i="1"/>
  <c r="V604" i="1"/>
  <c r="V590" i="1"/>
  <c r="V524" i="1"/>
  <c r="V519" i="1"/>
  <c r="V502" i="1"/>
  <c r="V501" i="1"/>
  <c r="V500" i="1"/>
  <c r="V499" i="1"/>
  <c r="V498" i="1"/>
  <c r="V497" i="1"/>
  <c r="V496" i="1"/>
  <c r="V493" i="1"/>
  <c r="V490" i="1"/>
  <c r="V489" i="1"/>
  <c r="V488" i="1"/>
  <c r="V487" i="1"/>
  <c r="V486" i="1"/>
  <c r="V483" i="1"/>
  <c r="V480" i="1"/>
  <c r="V478" i="1"/>
  <c r="V477" i="1"/>
  <c r="V476" i="1"/>
  <c r="V475" i="1"/>
  <c r="V474" i="1"/>
  <c r="V473" i="1"/>
  <c r="V470" i="1"/>
  <c r="V467" i="1"/>
  <c r="V466" i="1"/>
  <c r="V465" i="1"/>
  <c r="V464" i="1"/>
  <c r="V463" i="1"/>
  <c r="V462" i="1"/>
  <c r="V404" i="1"/>
  <c r="V403" i="1"/>
  <c r="V402" i="1"/>
  <c r="V401" i="1"/>
  <c r="V400" i="1"/>
  <c r="V397" i="1"/>
  <c r="V396" i="1"/>
  <c r="V395" i="1"/>
  <c r="V394" i="1"/>
  <c r="V393" i="1"/>
  <c r="V392" i="1"/>
  <c r="V391" i="1"/>
  <c r="V390" i="1"/>
  <c r="V387" i="1"/>
  <c r="V386" i="1"/>
  <c r="V385" i="1"/>
  <c r="V384" i="1"/>
  <c r="V381" i="1"/>
  <c r="V380" i="1"/>
  <c r="V374" i="1"/>
  <c r="V371" i="1"/>
  <c r="V370" i="1"/>
  <c r="V367" i="1"/>
  <c r="V364" i="1"/>
  <c r="V346" i="1"/>
  <c r="V345" i="1"/>
  <c r="V344" i="1"/>
  <c r="V343" i="1"/>
  <c r="V339" i="1"/>
  <c r="V336" i="1"/>
  <c r="V335" i="1"/>
  <c r="V334" i="1"/>
  <c r="V333" i="1"/>
  <c r="V332" i="1"/>
  <c r="V328" i="1"/>
  <c r="V325" i="1"/>
  <c r="V324" i="1"/>
  <c r="V323" i="1"/>
  <c r="V317" i="1"/>
  <c r="V316" i="1"/>
  <c r="V314" i="1"/>
  <c r="V313" i="1"/>
  <c r="V301" i="1"/>
  <c r="V300" i="1"/>
  <c r="V299" i="1"/>
  <c r="V297" i="1"/>
  <c r="V296" i="1"/>
  <c r="V295" i="1"/>
  <c r="V286" i="1"/>
  <c r="V280" i="1"/>
  <c r="V206" i="1"/>
  <c r="V197" i="1"/>
  <c r="V195" i="1"/>
  <c r="V192" i="1"/>
  <c r="V190" i="1"/>
  <c r="V188" i="1"/>
  <c r="V181" i="1"/>
  <c r="V180" i="1"/>
  <c r="V179" i="1"/>
  <c r="V178" i="1"/>
  <c r="V172" i="1"/>
  <c r="V171" i="1"/>
  <c r="V170" i="1"/>
  <c r="V168" i="1"/>
  <c r="V156" i="1"/>
  <c r="V154" i="1"/>
  <c r="V153" i="1"/>
  <c r="V152" i="1"/>
  <c r="V149" i="1"/>
  <c r="V148" i="1"/>
  <c r="V147" i="1"/>
  <c r="V142" i="1"/>
  <c r="V141" i="1"/>
  <c r="V140" i="1"/>
  <c r="V139" i="1"/>
  <c r="V137" i="1"/>
  <c r="V136" i="1"/>
  <c r="V135" i="1"/>
  <c r="V134" i="1"/>
  <c r="V133" i="1"/>
  <c r="V127" i="1"/>
  <c r="V126" i="1"/>
  <c r="V125" i="1"/>
  <c r="V118" i="1"/>
  <c r="V117" i="1"/>
  <c r="V116" i="1"/>
  <c r="V114" i="1"/>
  <c r="V110" i="1"/>
  <c r="V109" i="1"/>
  <c r="V108" i="1"/>
  <c r="V104" i="1"/>
  <c r="V103" i="1"/>
  <c r="V100" i="1"/>
  <c r="V97" i="1"/>
  <c r="V95" i="1"/>
  <c r="V93" i="1"/>
  <c r="V92" i="1"/>
  <c r="V91" i="1"/>
  <c r="V89" i="1"/>
  <c r="V86" i="1"/>
  <c r="V83" i="1"/>
  <c r="V75" i="1"/>
  <c r="V74" i="1"/>
  <c r="V72" i="1"/>
  <c r="V71" i="1"/>
  <c r="V70" i="1"/>
  <c r="V69" i="1"/>
  <c r="V59" i="1"/>
  <c r="V50" i="1"/>
  <c r="V28" i="1"/>
  <c r="V24" i="1"/>
  <c r="V23" i="1"/>
  <c r="V282" i="1"/>
  <c r="V1110" i="1"/>
  <c r="V969" i="1"/>
  <c r="V964" i="1"/>
  <c r="V895" i="1"/>
  <c r="V658" i="1"/>
  <c r="V651" i="1"/>
  <c r="V648" i="1"/>
  <c r="V274" i="1"/>
  <c r="V273" i="1"/>
  <c r="V342" i="1"/>
  <c r="V99" i="1"/>
  <c r="V88" i="1"/>
  <c r="S669" i="1"/>
  <c r="S667" i="1"/>
  <c r="S666" i="1"/>
  <c r="S664" i="1"/>
  <c r="S661" i="1"/>
  <c r="S659" i="1"/>
  <c r="S658" i="1"/>
  <c r="S655" i="1"/>
  <c r="S653" i="1"/>
  <c r="S652" i="1"/>
  <c r="S651" i="1"/>
  <c r="S648" i="1"/>
  <c r="S627" i="1"/>
  <c r="S612" i="1"/>
  <c r="S605" i="1"/>
  <c r="S539" i="1"/>
  <c r="S538" i="1"/>
  <c r="S521" i="1"/>
  <c r="S518" i="1"/>
  <c r="S515" i="1"/>
  <c r="S441" i="1"/>
  <c r="S440" i="1"/>
  <c r="S438" i="1"/>
  <c r="S434" i="1"/>
  <c r="S421" i="1"/>
  <c r="S415" i="1"/>
  <c r="S414" i="1"/>
  <c r="S274" i="1"/>
  <c r="S273" i="1"/>
  <c r="S263" i="1"/>
  <c r="S234" i="1"/>
  <c r="N1032" i="1"/>
  <c r="N960" i="1"/>
  <c r="N799" i="1"/>
  <c r="N796" i="1"/>
  <c r="N795" i="1"/>
  <c r="N792" i="1"/>
  <c r="N761" i="1"/>
  <c r="N746" i="1"/>
  <c r="N725" i="1"/>
  <c r="N706" i="1"/>
  <c r="N684" i="1"/>
  <c r="N683" i="1"/>
  <c r="N678" i="1"/>
  <c r="N674" i="1"/>
  <c r="N643" i="1"/>
  <c r="N642" i="1"/>
  <c r="N635" i="1"/>
  <c r="N630" i="1"/>
  <c r="N629" i="1"/>
  <c r="N628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1" i="1"/>
  <c r="N608" i="1"/>
  <c r="N607" i="1"/>
  <c r="N606" i="1"/>
  <c r="N603" i="1"/>
  <c r="N602" i="1"/>
  <c r="N601" i="1"/>
  <c r="N599" i="1"/>
  <c r="N598" i="1"/>
  <c r="N596" i="1"/>
  <c r="N595" i="1"/>
  <c r="N594" i="1"/>
  <c r="N593" i="1"/>
  <c r="N592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8" i="1"/>
  <c r="N567" i="1"/>
  <c r="N566" i="1"/>
  <c r="N565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3" i="1"/>
  <c r="N522" i="1"/>
  <c r="N520" i="1"/>
  <c r="N517" i="1"/>
  <c r="N516" i="1"/>
  <c r="N514" i="1"/>
  <c r="N513" i="1"/>
  <c r="N512" i="1"/>
  <c r="N511" i="1"/>
  <c r="N505" i="1"/>
  <c r="N469" i="1"/>
  <c r="N468" i="1"/>
  <c r="N459" i="1"/>
  <c r="N458" i="1"/>
  <c r="N457" i="1"/>
  <c r="N456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39" i="1"/>
  <c r="N436" i="1"/>
  <c r="N435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0" i="1"/>
  <c r="N419" i="1"/>
  <c r="N418" i="1"/>
  <c r="N417" i="1"/>
  <c r="N416" i="1"/>
  <c r="N413" i="1"/>
  <c r="N407" i="1"/>
  <c r="N375" i="1"/>
  <c r="N361" i="1"/>
  <c r="N302" i="1"/>
  <c r="N298" i="1"/>
  <c r="N288" i="1"/>
  <c r="N287" i="1"/>
  <c r="N285" i="1"/>
  <c r="W285" i="1" s="1"/>
  <c r="N284" i="1"/>
  <c r="N283" i="1"/>
  <c r="N279" i="1"/>
  <c r="N278" i="1"/>
  <c r="N277" i="1"/>
  <c r="N276" i="1"/>
  <c r="N275" i="1"/>
  <c r="N271" i="1"/>
  <c r="N270" i="1"/>
  <c r="N269" i="1"/>
  <c r="N268" i="1"/>
  <c r="N267" i="1"/>
  <c r="N266" i="1"/>
  <c r="N265" i="1"/>
  <c r="N264" i="1"/>
  <c r="N262" i="1"/>
  <c r="N261" i="1"/>
  <c r="N260" i="1"/>
  <c r="N259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8" i="1"/>
  <c r="N237" i="1"/>
  <c r="N236" i="1"/>
  <c r="N235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5" i="1"/>
  <c r="N204" i="1"/>
  <c r="N203" i="1"/>
  <c r="N202" i="1"/>
  <c r="N201" i="1"/>
  <c r="N200" i="1"/>
  <c r="N199" i="1"/>
  <c r="N198" i="1"/>
  <c r="N196" i="1"/>
  <c r="N194" i="1"/>
  <c r="N193" i="1"/>
  <c r="N191" i="1"/>
  <c r="N189" i="1"/>
  <c r="N187" i="1"/>
  <c r="N186" i="1"/>
  <c r="N185" i="1"/>
  <c r="N184" i="1"/>
  <c r="N183" i="1"/>
  <c r="N182" i="1"/>
  <c r="N177" i="1"/>
  <c r="N176" i="1"/>
  <c r="N175" i="1"/>
  <c r="N174" i="1"/>
  <c r="N173" i="1"/>
  <c r="N169" i="1"/>
  <c r="N167" i="1"/>
  <c r="N166" i="1"/>
  <c r="N165" i="1"/>
  <c r="N164" i="1"/>
  <c r="N163" i="1"/>
  <c r="N162" i="1"/>
  <c r="N161" i="1"/>
  <c r="N160" i="1"/>
  <c r="N159" i="1"/>
  <c r="N158" i="1"/>
  <c r="N157" i="1"/>
  <c r="N155" i="1"/>
  <c r="N151" i="1"/>
  <c r="N150" i="1"/>
  <c r="N146" i="1"/>
  <c r="N145" i="1"/>
  <c r="N143" i="1"/>
  <c r="N138" i="1"/>
  <c r="N132" i="1"/>
  <c r="N131" i="1"/>
  <c r="N130" i="1"/>
  <c r="N129" i="1"/>
  <c r="N128" i="1"/>
  <c r="N124" i="1"/>
  <c r="N123" i="1"/>
  <c r="N122" i="1"/>
  <c r="N121" i="1"/>
  <c r="N120" i="1"/>
  <c r="N119" i="1"/>
  <c r="N115" i="1"/>
  <c r="N113" i="1"/>
  <c r="N107" i="1"/>
  <c r="N106" i="1"/>
  <c r="N105" i="1"/>
  <c r="N102" i="1"/>
  <c r="N96" i="1"/>
  <c r="N56" i="1"/>
  <c r="N55" i="1"/>
  <c r="N54" i="1"/>
  <c r="N53" i="1"/>
  <c r="N52" i="1"/>
  <c r="N51" i="1"/>
  <c r="N48" i="1"/>
  <c r="N47" i="1"/>
  <c r="N45" i="1"/>
  <c r="N44" i="1"/>
  <c r="N43" i="1"/>
  <c r="N42" i="1"/>
  <c r="N41" i="1"/>
  <c r="N40" i="1"/>
  <c r="N39" i="1"/>
  <c r="N38" i="1"/>
  <c r="N37" i="1"/>
  <c r="N34" i="1"/>
  <c r="N29" i="1"/>
  <c r="P643" i="1" l="1"/>
  <c r="P642" i="1"/>
  <c r="P302" i="1"/>
  <c r="P301" i="1"/>
  <c r="P299" i="1"/>
  <c r="T1037" i="1" l="1"/>
  <c r="T1036" i="1"/>
  <c r="R1041" i="1"/>
  <c r="R1037" i="1"/>
  <c r="R1036" i="1"/>
  <c r="R1030" i="1"/>
  <c r="R1023" i="1"/>
  <c r="R1021" i="1"/>
  <c r="R881" i="1"/>
  <c r="U669" i="1" l="1"/>
  <c r="U667" i="1"/>
  <c r="U666" i="1"/>
  <c r="U664" i="1"/>
  <c r="U661" i="1"/>
  <c r="U659" i="1"/>
  <c r="U658" i="1"/>
  <c r="U655" i="1"/>
  <c r="U653" i="1"/>
  <c r="U652" i="1"/>
  <c r="U651" i="1"/>
  <c r="U648" i="1"/>
  <c r="U627" i="1"/>
  <c r="U612" i="1"/>
  <c r="U605" i="1"/>
  <c r="U597" i="1"/>
  <c r="U591" i="1"/>
  <c r="U539" i="1"/>
  <c r="U538" i="1"/>
  <c r="U521" i="1"/>
  <c r="U518" i="1"/>
  <c r="U515" i="1"/>
  <c r="U441" i="1"/>
  <c r="U440" i="1"/>
  <c r="U438" i="1"/>
  <c r="U434" i="1"/>
  <c r="U421" i="1"/>
  <c r="U415" i="1"/>
  <c r="U414" i="1"/>
  <c r="U281" i="1"/>
  <c r="U274" i="1"/>
  <c r="U273" i="1"/>
  <c r="U272" i="1"/>
  <c r="U263" i="1"/>
  <c r="U234" i="1"/>
  <c r="T669" i="1"/>
  <c r="T667" i="1"/>
  <c r="T666" i="1"/>
  <c r="T664" i="1"/>
  <c r="T661" i="1"/>
  <c r="T659" i="1"/>
  <c r="T658" i="1"/>
  <c r="T655" i="1"/>
  <c r="T653" i="1"/>
  <c r="T652" i="1"/>
  <c r="T651" i="1"/>
  <c r="T648" i="1"/>
  <c r="T627" i="1"/>
  <c r="T612" i="1"/>
  <c r="T597" i="1"/>
  <c r="T591" i="1"/>
  <c r="T539" i="1"/>
  <c r="T538" i="1"/>
  <c r="T521" i="1"/>
  <c r="T518" i="1"/>
  <c r="T515" i="1"/>
  <c r="T441" i="1"/>
  <c r="T440" i="1"/>
  <c r="T438" i="1"/>
  <c r="T414" i="1"/>
  <c r="T281" i="1"/>
  <c r="T273" i="1"/>
  <c r="T272" i="1"/>
  <c r="R1125" i="1"/>
  <c r="R1124" i="1"/>
  <c r="R1123" i="1"/>
  <c r="R1122" i="1"/>
  <c r="R1121" i="1"/>
  <c r="R1120" i="1"/>
  <c r="R1119" i="1"/>
  <c r="R1117" i="1"/>
  <c r="R1116" i="1"/>
  <c r="R1115" i="1"/>
  <c r="R1114" i="1"/>
  <c r="R1113" i="1"/>
  <c r="R1111" i="1"/>
  <c r="R1110" i="1"/>
  <c r="R1109" i="1"/>
  <c r="R1042" i="1"/>
  <c r="R1035" i="1"/>
  <c r="R1034" i="1"/>
  <c r="R1033" i="1"/>
  <c r="R1031" i="1"/>
  <c r="R1029" i="1"/>
  <c r="R1028" i="1"/>
  <c r="R1024" i="1"/>
  <c r="R1022" i="1"/>
  <c r="R1020" i="1"/>
  <c r="R1015" i="1"/>
  <c r="R1013" i="1"/>
  <c r="R1012" i="1"/>
  <c r="R1011" i="1"/>
  <c r="R1010" i="1"/>
  <c r="R1009" i="1"/>
  <c r="R1004" i="1"/>
  <c r="R1002" i="1"/>
  <c r="R1001" i="1"/>
  <c r="R1000" i="1"/>
  <c r="R990" i="1"/>
  <c r="R989" i="1"/>
  <c r="R980" i="1"/>
  <c r="R979" i="1"/>
  <c r="R972" i="1"/>
  <c r="R970" i="1"/>
  <c r="R964" i="1"/>
  <c r="R956" i="1"/>
  <c r="R953" i="1"/>
  <c r="R952" i="1"/>
  <c r="R950" i="1"/>
  <c r="R947" i="1"/>
  <c r="R893" i="1"/>
  <c r="R880" i="1"/>
  <c r="R865" i="1"/>
  <c r="R864" i="1"/>
  <c r="R850" i="1"/>
  <c r="R849" i="1"/>
  <c r="R838" i="1"/>
  <c r="R669" i="1"/>
  <c r="R667" i="1"/>
  <c r="R666" i="1"/>
  <c r="R664" i="1"/>
  <c r="R661" i="1"/>
  <c r="R659" i="1"/>
  <c r="R658" i="1"/>
  <c r="R656" i="1"/>
  <c r="R655" i="1"/>
  <c r="R441" i="1"/>
  <c r="R434" i="1"/>
  <c r="R414" i="1"/>
  <c r="R281" i="1"/>
  <c r="R274" i="1"/>
  <c r="P669" i="1"/>
  <c r="P667" i="1"/>
  <c r="P666" i="1"/>
  <c r="P664" i="1"/>
  <c r="P661" i="1"/>
  <c r="P659" i="1"/>
  <c r="P658" i="1"/>
  <c r="P655" i="1"/>
  <c r="P653" i="1"/>
  <c r="P652" i="1"/>
  <c r="P651" i="1"/>
  <c r="P648" i="1"/>
  <c r="P627" i="1"/>
  <c r="P612" i="1"/>
  <c r="P605" i="1"/>
  <c r="P597" i="1"/>
  <c r="P591" i="1"/>
  <c r="P539" i="1"/>
  <c r="P538" i="1"/>
  <c r="P521" i="1"/>
  <c r="P518" i="1"/>
  <c r="P515" i="1"/>
  <c r="P441" i="1"/>
  <c r="P440" i="1"/>
  <c r="P438" i="1"/>
  <c r="P434" i="1"/>
  <c r="P421" i="1"/>
  <c r="P415" i="1"/>
  <c r="P414" i="1"/>
  <c r="P281" i="1"/>
  <c r="P274" i="1"/>
  <c r="P273" i="1"/>
  <c r="P272" i="1"/>
  <c r="P263" i="1"/>
  <c r="P234" i="1"/>
  <c r="O669" i="1"/>
  <c r="O667" i="1"/>
  <c r="O666" i="1"/>
  <c r="O664" i="1"/>
  <c r="O661" i="1"/>
  <c r="O659" i="1"/>
  <c r="O658" i="1"/>
  <c r="O655" i="1"/>
  <c r="O653" i="1"/>
  <c r="O652" i="1"/>
  <c r="O651" i="1"/>
  <c r="O648" i="1"/>
  <c r="O627" i="1"/>
  <c r="O612" i="1"/>
  <c r="O605" i="1"/>
  <c r="O597" i="1"/>
  <c r="O591" i="1"/>
  <c r="O539" i="1"/>
  <c r="O538" i="1"/>
  <c r="O521" i="1"/>
  <c r="O518" i="1"/>
  <c r="O515" i="1"/>
  <c r="O441" i="1"/>
  <c r="O440" i="1"/>
  <c r="O438" i="1"/>
  <c r="O434" i="1"/>
  <c r="O421" i="1"/>
  <c r="O415" i="1"/>
  <c r="O414" i="1"/>
  <c r="O281" i="1"/>
  <c r="O274" i="1"/>
  <c r="O273" i="1"/>
  <c r="O272" i="1"/>
  <c r="O263" i="1"/>
  <c r="O234" i="1"/>
  <c r="N627" i="1"/>
  <c r="N612" i="1"/>
  <c r="N605" i="1"/>
  <c r="N597" i="1"/>
  <c r="N591" i="1"/>
  <c r="N539" i="1"/>
  <c r="N538" i="1"/>
  <c r="N521" i="1"/>
  <c r="N518" i="1"/>
  <c r="N515" i="1"/>
  <c r="N441" i="1"/>
  <c r="N438" i="1"/>
  <c r="N437" i="1"/>
  <c r="N421" i="1"/>
  <c r="N415" i="1"/>
  <c r="N414" i="1"/>
  <c r="N282" i="1"/>
  <c r="N272" i="1"/>
  <c r="N263" i="1"/>
  <c r="N234" i="1"/>
  <c r="M669" i="1"/>
  <c r="M667" i="1"/>
  <c r="M666" i="1"/>
  <c r="M664" i="1"/>
  <c r="M661" i="1"/>
  <c r="M659" i="1"/>
  <c r="M658" i="1"/>
  <c r="M655" i="1"/>
  <c r="M653" i="1"/>
  <c r="M652" i="1"/>
  <c r="M651" i="1"/>
  <c r="M648" i="1"/>
  <c r="M627" i="1"/>
  <c r="M612" i="1"/>
  <c r="M605" i="1"/>
  <c r="M597" i="1"/>
  <c r="M538" i="1"/>
  <c r="M521" i="1"/>
  <c r="M518" i="1"/>
  <c r="M515" i="1"/>
  <c r="M441" i="1"/>
  <c r="M440" i="1"/>
  <c r="M438" i="1"/>
  <c r="M434" i="1"/>
  <c r="M421" i="1"/>
  <c r="M415" i="1"/>
  <c r="M414" i="1"/>
  <c r="M281" i="1"/>
  <c r="M274" i="1"/>
  <c r="M273" i="1"/>
  <c r="M272" i="1"/>
  <c r="M263" i="1"/>
  <c r="M234" i="1"/>
  <c r="L669" i="1"/>
  <c r="L667" i="1"/>
  <c r="L666" i="1"/>
  <c r="L664" i="1"/>
  <c r="L661" i="1"/>
  <c r="L659" i="1"/>
  <c r="L658" i="1"/>
  <c r="L655" i="1"/>
  <c r="L653" i="1"/>
  <c r="L652" i="1"/>
  <c r="L651" i="1"/>
  <c r="L648" i="1"/>
  <c r="L627" i="1"/>
  <c r="L612" i="1"/>
  <c r="L605" i="1"/>
  <c r="L597" i="1"/>
  <c r="L539" i="1"/>
  <c r="L538" i="1"/>
  <c r="L521" i="1"/>
  <c r="L518" i="1"/>
  <c r="L515" i="1"/>
  <c r="L441" i="1"/>
  <c r="L440" i="1"/>
  <c r="L438" i="1"/>
  <c r="L434" i="1"/>
  <c r="L421" i="1"/>
  <c r="L415" i="1"/>
  <c r="L414" i="1"/>
  <c r="L281" i="1"/>
  <c r="L273" i="1"/>
  <c r="L272" i="1"/>
  <c r="L263" i="1"/>
  <c r="L234" i="1"/>
  <c r="W272" i="1" l="1"/>
  <c r="W440" i="1"/>
  <c r="W521" i="1"/>
  <c r="W605" i="1"/>
  <c r="W666" i="1"/>
  <c r="W441" i="1"/>
  <c r="W538" i="1"/>
  <c r="W612" i="1"/>
  <c r="W652" i="1"/>
  <c r="W659" i="1"/>
  <c r="W667" i="1"/>
  <c r="W281" i="1"/>
  <c r="W434" i="1"/>
  <c r="W515" i="1"/>
  <c r="W539" i="1"/>
  <c r="W627" i="1"/>
  <c r="W653" i="1"/>
  <c r="W661" i="1"/>
  <c r="W669" i="1"/>
  <c r="W414" i="1"/>
  <c r="W438" i="1"/>
  <c r="W518" i="1"/>
  <c r="W597" i="1"/>
  <c r="W655" i="1"/>
  <c r="W664" i="1"/>
  <c r="W591" i="1"/>
  <c r="U1032" i="1"/>
  <c r="U998" i="1"/>
  <c r="U960" i="1"/>
  <c r="U799" i="1"/>
  <c r="U796" i="1"/>
  <c r="U795" i="1"/>
  <c r="U792" i="1"/>
  <c r="U761" i="1"/>
  <c r="U746" i="1"/>
  <c r="U725" i="1"/>
  <c r="U706" i="1"/>
  <c r="U684" i="1"/>
  <c r="U683" i="1"/>
  <c r="U678" i="1"/>
  <c r="U674" i="1"/>
  <c r="U671" i="1"/>
  <c r="U670" i="1"/>
  <c r="U668" i="1"/>
  <c r="U665" i="1"/>
  <c r="U663" i="1"/>
  <c r="U662" i="1"/>
  <c r="U660" i="1"/>
  <c r="U657" i="1"/>
  <c r="U654" i="1"/>
  <c r="U650" i="1"/>
  <c r="U649" i="1"/>
  <c r="U647" i="1"/>
  <c r="U646" i="1"/>
  <c r="U643" i="1"/>
  <c r="U642" i="1"/>
  <c r="U635" i="1"/>
  <c r="U630" i="1"/>
  <c r="U629" i="1"/>
  <c r="U628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1" i="1"/>
  <c r="U608" i="1"/>
  <c r="U607" i="1"/>
  <c r="U606" i="1"/>
  <c r="U603" i="1"/>
  <c r="U602" i="1"/>
  <c r="U601" i="1"/>
  <c r="U598" i="1"/>
  <c r="U596" i="1"/>
  <c r="U595" i="1"/>
  <c r="U594" i="1"/>
  <c r="U593" i="1"/>
  <c r="U592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8" i="1"/>
  <c r="U567" i="1"/>
  <c r="U566" i="1"/>
  <c r="U565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1" i="1"/>
  <c r="U540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3" i="1"/>
  <c r="U522" i="1"/>
  <c r="U520" i="1"/>
  <c r="U517" i="1"/>
  <c r="U516" i="1"/>
  <c r="U514" i="1"/>
  <c r="U512" i="1"/>
  <c r="U511" i="1"/>
  <c r="U505" i="1"/>
  <c r="U469" i="1"/>
  <c r="U468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36" i="1"/>
  <c r="U435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0" i="1"/>
  <c r="U419" i="1"/>
  <c r="U418" i="1"/>
  <c r="U417" i="1"/>
  <c r="U416" i="1"/>
  <c r="U413" i="1"/>
  <c r="U407" i="1"/>
  <c r="U375" i="1"/>
  <c r="U361" i="1"/>
  <c r="U358" i="1"/>
  <c r="U305" i="1"/>
  <c r="U302" i="1"/>
  <c r="U298" i="1"/>
  <c r="U292" i="1"/>
  <c r="U291" i="1"/>
  <c r="U290" i="1"/>
  <c r="U289" i="1"/>
  <c r="U287" i="1"/>
  <c r="U283" i="1"/>
  <c r="U275" i="1"/>
  <c r="U271" i="1"/>
  <c r="U269" i="1"/>
  <c r="U264" i="1"/>
  <c r="U261" i="1"/>
  <c r="U260" i="1"/>
  <c r="U259" i="1"/>
  <c r="U257" i="1"/>
  <c r="U256" i="1"/>
  <c r="U255" i="1"/>
  <c r="U254" i="1"/>
  <c r="U253" i="1"/>
  <c r="U252" i="1"/>
  <c r="U251" i="1"/>
  <c r="U250" i="1"/>
  <c r="U249" i="1"/>
  <c r="U248" i="1"/>
  <c r="U246" i="1"/>
  <c r="U245" i="1"/>
  <c r="U244" i="1"/>
  <c r="U243" i="1"/>
  <c r="U242" i="1"/>
  <c r="U240" i="1"/>
  <c r="U239" i="1"/>
  <c r="U238" i="1"/>
  <c r="U237" i="1"/>
  <c r="U235" i="1"/>
  <c r="U233" i="1"/>
  <c r="U232" i="1"/>
  <c r="U231" i="1"/>
  <c r="U230" i="1"/>
  <c r="U229" i="1"/>
  <c r="U228" i="1"/>
  <c r="U227" i="1"/>
  <c r="U226" i="1"/>
  <c r="U225" i="1"/>
  <c r="U223" i="1"/>
  <c r="U222" i="1"/>
  <c r="U220" i="1"/>
  <c r="U219" i="1"/>
  <c r="U218" i="1"/>
  <c r="U217" i="1"/>
  <c r="U216" i="1"/>
  <c r="U215" i="1"/>
  <c r="U213" i="1"/>
  <c r="U212" i="1"/>
  <c r="U211" i="1"/>
  <c r="U210" i="1"/>
  <c r="U209" i="1"/>
  <c r="U208" i="1"/>
  <c r="U207" i="1"/>
  <c r="U205" i="1"/>
  <c r="U204" i="1"/>
  <c r="U203" i="1"/>
  <c r="U202" i="1"/>
  <c r="U201" i="1"/>
  <c r="U200" i="1"/>
  <c r="U199" i="1"/>
  <c r="U198" i="1"/>
  <c r="U196" i="1"/>
  <c r="U194" i="1"/>
  <c r="U193" i="1"/>
  <c r="U191" i="1"/>
  <c r="U189" i="1"/>
  <c r="U187" i="1"/>
  <c r="U186" i="1"/>
  <c r="U185" i="1"/>
  <c r="U184" i="1"/>
  <c r="U183" i="1"/>
  <c r="U182" i="1"/>
  <c r="U177" i="1"/>
  <c r="U176" i="1"/>
  <c r="U175" i="1"/>
  <c r="U174" i="1"/>
  <c r="U173" i="1"/>
  <c r="U169" i="1"/>
  <c r="U167" i="1"/>
  <c r="U165" i="1"/>
  <c r="U164" i="1"/>
  <c r="U163" i="1"/>
  <c r="U162" i="1"/>
  <c r="U161" i="1"/>
  <c r="U160" i="1"/>
  <c r="U159" i="1"/>
  <c r="U158" i="1"/>
  <c r="U157" i="1"/>
  <c r="U155" i="1"/>
  <c r="U151" i="1"/>
  <c r="U150" i="1"/>
  <c r="U146" i="1"/>
  <c r="U145" i="1"/>
  <c r="U144" i="1"/>
  <c r="U138" i="1"/>
  <c r="U132" i="1"/>
  <c r="U131" i="1"/>
  <c r="U130" i="1"/>
  <c r="U129" i="1"/>
  <c r="U128" i="1"/>
  <c r="U124" i="1"/>
  <c r="U123" i="1"/>
  <c r="U122" i="1"/>
  <c r="U120" i="1"/>
  <c r="U119" i="1"/>
  <c r="U115" i="1"/>
  <c r="U113" i="1"/>
  <c r="U107" i="1"/>
  <c r="U106" i="1"/>
  <c r="U105" i="1"/>
  <c r="U102" i="1"/>
  <c r="U96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2" i="1"/>
  <c r="T1032" i="1"/>
  <c r="T998" i="1"/>
  <c r="T960" i="1"/>
  <c r="T799" i="1"/>
  <c r="T796" i="1"/>
  <c r="T795" i="1"/>
  <c r="T792" i="1"/>
  <c r="T761" i="1"/>
  <c r="T746" i="1"/>
  <c r="T725" i="1"/>
  <c r="T706" i="1"/>
  <c r="T684" i="1"/>
  <c r="T683" i="1"/>
  <c r="T678" i="1"/>
  <c r="T674" i="1"/>
  <c r="T671" i="1"/>
  <c r="T670" i="1"/>
  <c r="T668" i="1"/>
  <c r="T657" i="1"/>
  <c r="T654" i="1"/>
  <c r="T649" i="1"/>
  <c r="T647" i="1"/>
  <c r="T630" i="1"/>
  <c r="T629" i="1"/>
  <c r="T628" i="1"/>
  <c r="T626" i="1"/>
  <c r="T623" i="1"/>
  <c r="T622" i="1"/>
  <c r="T621" i="1"/>
  <c r="T620" i="1"/>
  <c r="T619" i="1"/>
  <c r="T614" i="1"/>
  <c r="T613" i="1"/>
  <c r="T608" i="1"/>
  <c r="T606" i="1"/>
  <c r="T603" i="1"/>
  <c r="T602" i="1"/>
  <c r="T601" i="1"/>
  <c r="T598" i="1"/>
  <c r="T596" i="1"/>
  <c r="T595" i="1"/>
  <c r="T594" i="1"/>
  <c r="T593" i="1"/>
  <c r="T592" i="1"/>
  <c r="T588" i="1"/>
  <c r="T586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8" i="1"/>
  <c r="T567" i="1"/>
  <c r="T565" i="1"/>
  <c r="T564" i="1"/>
  <c r="T563" i="1"/>
  <c r="T562" i="1"/>
  <c r="T561" i="1"/>
  <c r="T559" i="1"/>
  <c r="T558" i="1"/>
  <c r="T557" i="1"/>
  <c r="T556" i="1"/>
  <c r="T555" i="1"/>
  <c r="T554" i="1"/>
  <c r="T553" i="1"/>
  <c r="T552" i="1"/>
  <c r="T551" i="1"/>
  <c r="T550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3" i="1"/>
  <c r="T522" i="1"/>
  <c r="T520" i="1"/>
  <c r="T517" i="1"/>
  <c r="T516" i="1"/>
  <c r="T512" i="1"/>
  <c r="T511" i="1"/>
  <c r="T505" i="1"/>
  <c r="T469" i="1"/>
  <c r="T468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36" i="1"/>
  <c r="T435" i="1"/>
  <c r="T432" i="1"/>
  <c r="T431" i="1"/>
  <c r="T430" i="1"/>
  <c r="T429" i="1"/>
  <c r="T428" i="1"/>
  <c r="T427" i="1"/>
  <c r="T426" i="1"/>
  <c r="T425" i="1"/>
  <c r="T424" i="1"/>
  <c r="T423" i="1"/>
  <c r="T422" i="1"/>
  <c r="T420" i="1"/>
  <c r="T419" i="1"/>
  <c r="T418" i="1"/>
  <c r="T416" i="1"/>
  <c r="T413" i="1"/>
  <c r="T407" i="1"/>
  <c r="T358" i="1"/>
  <c r="T292" i="1"/>
  <c r="T291" i="1"/>
  <c r="T290" i="1"/>
  <c r="T289" i="1"/>
  <c r="T287" i="1"/>
  <c r="T283" i="1"/>
  <c r="T271" i="1"/>
  <c r="T261" i="1"/>
  <c r="T243" i="1"/>
  <c r="T240" i="1"/>
  <c r="T239" i="1"/>
  <c r="T204" i="1"/>
  <c r="T196" i="1"/>
  <c r="T194" i="1"/>
  <c r="T165" i="1"/>
  <c r="T144" i="1"/>
  <c r="T131" i="1"/>
  <c r="S1032" i="1"/>
  <c r="S998" i="1"/>
  <c r="S960" i="1"/>
  <c r="S799" i="1"/>
  <c r="S796" i="1"/>
  <c r="S795" i="1"/>
  <c r="S792" i="1"/>
  <c r="S761" i="1"/>
  <c r="S746" i="1"/>
  <c r="S725" i="1"/>
  <c r="S706" i="1"/>
  <c r="S684" i="1"/>
  <c r="S683" i="1"/>
  <c r="S671" i="1"/>
  <c r="S670" i="1"/>
  <c r="S668" i="1"/>
  <c r="S665" i="1"/>
  <c r="S663" i="1"/>
  <c r="S662" i="1"/>
  <c r="S660" i="1"/>
  <c r="S657" i="1"/>
  <c r="S650" i="1"/>
  <c r="S649" i="1"/>
  <c r="S647" i="1"/>
  <c r="S646" i="1"/>
  <c r="S630" i="1"/>
  <c r="S629" i="1"/>
  <c r="S628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1" i="1"/>
  <c r="S608" i="1"/>
  <c r="S607" i="1"/>
  <c r="S606" i="1"/>
  <c r="S603" i="1"/>
  <c r="S602" i="1"/>
  <c r="S601" i="1"/>
  <c r="S598" i="1"/>
  <c r="S596" i="1"/>
  <c r="S595" i="1"/>
  <c r="S594" i="1"/>
  <c r="S593" i="1"/>
  <c r="S592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8" i="1"/>
  <c r="S567" i="1"/>
  <c r="S566" i="1"/>
  <c r="S565" i="1"/>
  <c r="S563" i="1"/>
  <c r="S562" i="1"/>
  <c r="S561" i="1"/>
  <c r="S559" i="1"/>
  <c r="S558" i="1"/>
  <c r="S557" i="1"/>
  <c r="S556" i="1"/>
  <c r="S555" i="1"/>
  <c r="S554" i="1"/>
  <c r="S553" i="1"/>
  <c r="S552" i="1"/>
  <c r="S549" i="1"/>
  <c r="S548" i="1"/>
  <c r="S547" i="1"/>
  <c r="S546" i="1"/>
  <c r="S545" i="1"/>
  <c r="S544" i="1"/>
  <c r="S543" i="1"/>
  <c r="S542" i="1"/>
  <c r="S541" i="1"/>
  <c r="S540" i="1"/>
  <c r="S537" i="1"/>
  <c r="S536" i="1"/>
  <c r="S535" i="1"/>
  <c r="S533" i="1"/>
  <c r="S532" i="1"/>
  <c r="S531" i="1"/>
  <c r="S530" i="1"/>
  <c r="S529" i="1"/>
  <c r="S523" i="1"/>
  <c r="S522" i="1"/>
  <c r="S520" i="1"/>
  <c r="S517" i="1"/>
  <c r="S516" i="1"/>
  <c r="S514" i="1"/>
  <c r="S512" i="1"/>
  <c r="S511" i="1"/>
  <c r="S505" i="1"/>
  <c r="S469" i="1"/>
  <c r="S468" i="1"/>
  <c r="S459" i="1"/>
  <c r="S458" i="1"/>
  <c r="S457" i="1"/>
  <c r="S456" i="1"/>
  <c r="S455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36" i="1"/>
  <c r="S435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0" i="1"/>
  <c r="S419" i="1"/>
  <c r="S418" i="1"/>
  <c r="S416" i="1"/>
  <c r="S413" i="1"/>
  <c r="S407" i="1"/>
  <c r="S375" i="1"/>
  <c r="S361" i="1"/>
  <c r="S305" i="1"/>
  <c r="S292" i="1"/>
  <c r="S291" i="1"/>
  <c r="S290" i="1"/>
  <c r="S289" i="1"/>
  <c r="S283" i="1"/>
  <c r="S275" i="1"/>
  <c r="S271" i="1"/>
  <c r="S269" i="1"/>
  <c r="S264" i="1"/>
  <c r="S261" i="1"/>
  <c r="S260" i="1"/>
  <c r="S259" i="1"/>
  <c r="S257" i="1"/>
  <c r="S256" i="1"/>
  <c r="S255" i="1"/>
  <c r="S254" i="1"/>
  <c r="S253" i="1"/>
  <c r="S252" i="1"/>
  <c r="S251" i="1"/>
  <c r="S250" i="1"/>
  <c r="S249" i="1"/>
  <c r="S248" i="1"/>
  <c r="S246" i="1"/>
  <c r="S245" i="1"/>
  <c r="S244" i="1"/>
  <c r="S243" i="1"/>
  <c r="S242" i="1"/>
  <c r="S240" i="1"/>
  <c r="S239" i="1"/>
  <c r="S238" i="1"/>
  <c r="S237" i="1"/>
  <c r="S235" i="1"/>
  <c r="S233" i="1"/>
  <c r="S232" i="1"/>
  <c r="S231" i="1"/>
  <c r="S229" i="1"/>
  <c r="S228" i="1"/>
  <c r="S227" i="1"/>
  <c r="S226" i="1"/>
  <c r="S225" i="1"/>
  <c r="S222" i="1"/>
  <c r="S220" i="1"/>
  <c r="S218" i="1"/>
  <c r="S216" i="1"/>
  <c r="S215" i="1"/>
  <c r="S213" i="1"/>
  <c r="S212" i="1"/>
  <c r="S211" i="1"/>
  <c r="S205" i="1"/>
  <c r="S204" i="1"/>
  <c r="S203" i="1"/>
  <c r="S202" i="1"/>
  <c r="S201" i="1"/>
  <c r="S200" i="1"/>
  <c r="S199" i="1"/>
  <c r="S196" i="1"/>
  <c r="S194" i="1"/>
  <c r="S193" i="1"/>
  <c r="S189" i="1"/>
  <c r="S187" i="1"/>
  <c r="S185" i="1"/>
  <c r="S184" i="1"/>
  <c r="S183" i="1"/>
  <c r="S182" i="1"/>
  <c r="S176" i="1"/>
  <c r="S174" i="1"/>
  <c r="S173" i="1"/>
  <c r="S169" i="1"/>
  <c r="S167" i="1"/>
  <c r="S165" i="1"/>
  <c r="S164" i="1"/>
  <c r="S163" i="1"/>
  <c r="S162" i="1"/>
  <c r="S161" i="1"/>
  <c r="S160" i="1"/>
  <c r="S159" i="1"/>
  <c r="S158" i="1"/>
  <c r="S157" i="1"/>
  <c r="S155" i="1"/>
  <c r="S146" i="1"/>
  <c r="S145" i="1"/>
  <c r="S144" i="1"/>
  <c r="S138" i="1"/>
  <c r="S131" i="1"/>
  <c r="S130" i="1"/>
  <c r="S129" i="1"/>
  <c r="S128" i="1"/>
  <c r="S124" i="1"/>
  <c r="S122" i="1"/>
  <c r="S120" i="1"/>
  <c r="S119" i="1"/>
  <c r="S113" i="1"/>
  <c r="S107" i="1"/>
  <c r="S106" i="1"/>
  <c r="S105" i="1"/>
  <c r="S102" i="1"/>
  <c r="S96" i="1"/>
  <c r="S49" i="1"/>
  <c r="S48" i="1"/>
  <c r="S47" i="1"/>
  <c r="S46" i="1"/>
  <c r="S45" i="1"/>
  <c r="S44" i="1"/>
  <c r="S43" i="1"/>
  <c r="S42" i="1"/>
  <c r="S40" i="1"/>
  <c r="S39" i="1"/>
  <c r="S38" i="1"/>
  <c r="S36" i="1"/>
  <c r="S35" i="1"/>
  <c r="S34" i="1"/>
  <c r="S32" i="1"/>
  <c r="R1239" i="1"/>
  <c r="R1207" i="1"/>
  <c r="R1204" i="1"/>
  <c r="R1201" i="1"/>
  <c r="R1194" i="1"/>
  <c r="R1143" i="1"/>
  <c r="R1133" i="1"/>
  <c r="R1128" i="1"/>
  <c r="R1118" i="1"/>
  <c r="R1112" i="1"/>
  <c r="R1108" i="1"/>
  <c r="R1105" i="1"/>
  <c r="R1101" i="1"/>
  <c r="R1098" i="1"/>
  <c r="R1097" i="1"/>
  <c r="R1096" i="1"/>
  <c r="R1095" i="1"/>
  <c r="R1085" i="1"/>
  <c r="R1084" i="1"/>
  <c r="R1081" i="1"/>
  <c r="R1074" i="1"/>
  <c r="R1070" i="1"/>
  <c r="R1069" i="1"/>
  <c r="R1068" i="1"/>
  <c r="R1067" i="1"/>
  <c r="R1065" i="1"/>
  <c r="R1064" i="1"/>
  <c r="R1056" i="1"/>
  <c r="R1055" i="1"/>
  <c r="R1054" i="1"/>
  <c r="R1052" i="1"/>
  <c r="R1051" i="1"/>
  <c r="R1040" i="1"/>
  <c r="R1039" i="1"/>
  <c r="R1038" i="1"/>
  <c r="R1032" i="1"/>
  <c r="R1027" i="1"/>
  <c r="R1026" i="1"/>
  <c r="R1025" i="1"/>
  <c r="R1019" i="1"/>
  <c r="R1018" i="1"/>
  <c r="R1017" i="1"/>
  <c r="R1016" i="1"/>
  <c r="R1014" i="1"/>
  <c r="R1008" i="1"/>
  <c r="R1007" i="1"/>
  <c r="R1006" i="1"/>
  <c r="R1005" i="1"/>
  <c r="R1003" i="1"/>
  <c r="R999" i="1"/>
  <c r="R997" i="1"/>
  <c r="R996" i="1"/>
  <c r="R995" i="1"/>
  <c r="R994" i="1"/>
  <c r="R993" i="1"/>
  <c r="R992" i="1"/>
  <c r="R988" i="1"/>
  <c r="R987" i="1"/>
  <c r="R986" i="1"/>
  <c r="R985" i="1"/>
  <c r="R984" i="1"/>
  <c r="R983" i="1"/>
  <c r="R982" i="1"/>
  <c r="R981" i="1"/>
  <c r="R978" i="1"/>
  <c r="R977" i="1"/>
  <c r="R976" i="1"/>
  <c r="R975" i="1"/>
  <c r="R974" i="1"/>
  <c r="R973" i="1"/>
  <c r="R971" i="1"/>
  <c r="R968" i="1"/>
  <c r="R967" i="1"/>
  <c r="R965" i="1"/>
  <c r="R963" i="1"/>
  <c r="R962" i="1"/>
  <c r="R961" i="1"/>
  <c r="R959" i="1"/>
  <c r="R958" i="1"/>
  <c r="R957" i="1"/>
  <c r="R955" i="1"/>
  <c r="R954" i="1"/>
  <c r="R951" i="1"/>
  <c r="R949" i="1"/>
  <c r="R948" i="1"/>
  <c r="R946" i="1"/>
  <c r="R945" i="1"/>
  <c r="R944" i="1"/>
  <c r="R919" i="1"/>
  <c r="R910" i="1"/>
  <c r="R909" i="1"/>
  <c r="R907" i="1"/>
  <c r="R906" i="1"/>
  <c r="R903" i="1"/>
  <c r="R902" i="1"/>
  <c r="R901" i="1"/>
  <c r="R900" i="1"/>
  <c r="R898" i="1"/>
  <c r="R894" i="1"/>
  <c r="R892" i="1"/>
  <c r="R891" i="1"/>
  <c r="R890" i="1"/>
  <c r="R889" i="1"/>
  <c r="R888" i="1"/>
  <c r="R887" i="1"/>
  <c r="R886" i="1"/>
  <c r="R885" i="1"/>
  <c r="R884" i="1"/>
  <c r="R883" i="1"/>
  <c r="R882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48" i="1"/>
  <c r="R847" i="1"/>
  <c r="R846" i="1"/>
  <c r="R845" i="1"/>
  <c r="R844" i="1"/>
  <c r="R843" i="1"/>
  <c r="R842" i="1"/>
  <c r="R841" i="1"/>
  <c r="R840" i="1"/>
  <c r="R839" i="1"/>
  <c r="R831" i="1"/>
  <c r="R830" i="1"/>
  <c r="R799" i="1"/>
  <c r="R796" i="1"/>
  <c r="R761" i="1"/>
  <c r="R725" i="1"/>
  <c r="R684" i="1"/>
  <c r="R683" i="1"/>
  <c r="R671" i="1"/>
  <c r="R670" i="1"/>
  <c r="R668" i="1"/>
  <c r="R657" i="1"/>
  <c r="R626" i="1"/>
  <c r="R621" i="1"/>
  <c r="R610" i="1"/>
  <c r="R600" i="1"/>
  <c r="R593" i="1"/>
  <c r="R592" i="1"/>
  <c r="R587" i="1"/>
  <c r="R575" i="1"/>
  <c r="R574" i="1"/>
  <c r="R573" i="1"/>
  <c r="R569" i="1"/>
  <c r="R562" i="1"/>
  <c r="R560" i="1"/>
  <c r="R559" i="1"/>
  <c r="R557" i="1"/>
  <c r="R556" i="1"/>
  <c r="R555" i="1"/>
  <c r="R554" i="1"/>
  <c r="R527" i="1"/>
  <c r="R516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25" i="1"/>
  <c r="R420" i="1"/>
  <c r="R418" i="1"/>
  <c r="R358" i="1"/>
  <c r="R292" i="1"/>
  <c r="R291" i="1"/>
  <c r="R290" i="1"/>
  <c r="R289" i="1"/>
  <c r="R287" i="1"/>
  <c r="R283" i="1"/>
  <c r="R271" i="1"/>
  <c r="R267" i="1"/>
  <c r="R261" i="1"/>
  <c r="R258" i="1"/>
  <c r="R254" i="1"/>
  <c r="R243" i="1"/>
  <c r="R240" i="1"/>
  <c r="R204" i="1"/>
  <c r="R196" i="1"/>
  <c r="R165" i="1"/>
  <c r="R144" i="1"/>
  <c r="R131" i="1"/>
  <c r="P1032" i="1"/>
  <c r="P960" i="1"/>
  <c r="P799" i="1"/>
  <c r="P796" i="1"/>
  <c r="P795" i="1"/>
  <c r="P792" i="1"/>
  <c r="P746" i="1"/>
  <c r="P725" i="1"/>
  <c r="P706" i="1"/>
  <c r="P684" i="1"/>
  <c r="P683" i="1"/>
  <c r="P678" i="1"/>
  <c r="P674" i="1"/>
  <c r="P671" i="1"/>
  <c r="P670" i="1"/>
  <c r="P668" i="1"/>
  <c r="P665" i="1"/>
  <c r="P663" i="1"/>
  <c r="P662" i="1"/>
  <c r="P660" i="1"/>
  <c r="P657" i="1"/>
  <c r="P654" i="1"/>
  <c r="P649" i="1"/>
  <c r="P647" i="1"/>
  <c r="P635" i="1"/>
  <c r="P630" i="1"/>
  <c r="P629" i="1"/>
  <c r="P628" i="1"/>
  <c r="P626" i="1"/>
  <c r="P625" i="1"/>
  <c r="P624" i="1"/>
  <c r="P622" i="1"/>
  <c r="P621" i="1"/>
  <c r="P620" i="1"/>
  <c r="P619" i="1"/>
  <c r="P618" i="1"/>
  <c r="P617" i="1"/>
  <c r="P616" i="1"/>
  <c r="P615" i="1"/>
  <c r="P614" i="1"/>
  <c r="P613" i="1"/>
  <c r="P611" i="1"/>
  <c r="P608" i="1"/>
  <c r="P607" i="1"/>
  <c r="P606" i="1"/>
  <c r="P603" i="1"/>
  <c r="P602" i="1"/>
  <c r="P601" i="1"/>
  <c r="P598" i="1"/>
  <c r="P596" i="1"/>
  <c r="P595" i="1"/>
  <c r="P594" i="1"/>
  <c r="P593" i="1"/>
  <c r="P592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8" i="1"/>
  <c r="P567" i="1"/>
  <c r="P566" i="1"/>
  <c r="P565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3" i="1"/>
  <c r="P522" i="1"/>
  <c r="P520" i="1"/>
  <c r="P517" i="1"/>
  <c r="P516" i="1"/>
  <c r="P514" i="1"/>
  <c r="P512" i="1"/>
  <c r="P511" i="1"/>
  <c r="P505" i="1"/>
  <c r="P469" i="1"/>
  <c r="P468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36" i="1"/>
  <c r="P435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0" i="1"/>
  <c r="P419" i="1"/>
  <c r="P418" i="1"/>
  <c r="P417" i="1"/>
  <c r="P416" i="1"/>
  <c r="P413" i="1"/>
  <c r="P407" i="1"/>
  <c r="P375" i="1"/>
  <c r="P361" i="1"/>
  <c r="P305" i="1"/>
  <c r="P298" i="1"/>
  <c r="P292" i="1"/>
  <c r="P291" i="1"/>
  <c r="P289" i="1"/>
  <c r="P287" i="1"/>
  <c r="P283" i="1"/>
  <c r="P275" i="1"/>
  <c r="P271" i="1"/>
  <c r="P269" i="1"/>
  <c r="P268" i="1"/>
  <c r="P266" i="1"/>
  <c r="P264" i="1"/>
  <c r="P261" i="1"/>
  <c r="P260" i="1"/>
  <c r="P259" i="1"/>
  <c r="P257" i="1"/>
  <c r="P256" i="1"/>
  <c r="P255" i="1"/>
  <c r="P254" i="1"/>
  <c r="P253" i="1"/>
  <c r="P252" i="1"/>
  <c r="P251" i="1"/>
  <c r="P250" i="1"/>
  <c r="P249" i="1"/>
  <c r="P248" i="1"/>
  <c r="P246" i="1"/>
  <c r="P245" i="1"/>
  <c r="P244" i="1"/>
  <c r="P243" i="1"/>
  <c r="P242" i="1"/>
  <c r="P240" i="1"/>
  <c r="P238" i="1"/>
  <c r="P237" i="1"/>
  <c r="P236" i="1"/>
  <c r="P235" i="1"/>
  <c r="P233" i="1"/>
  <c r="P231" i="1"/>
  <c r="P230" i="1"/>
  <c r="P229" i="1"/>
  <c r="P228" i="1"/>
  <c r="P227" i="1"/>
  <c r="P226" i="1"/>
  <c r="P225" i="1"/>
  <c r="P223" i="1"/>
  <c r="P222" i="1"/>
  <c r="P221" i="1"/>
  <c r="P220" i="1"/>
  <c r="P219" i="1"/>
  <c r="P218" i="1"/>
  <c r="P217" i="1"/>
  <c r="P216" i="1"/>
  <c r="P215" i="1"/>
  <c r="P213" i="1"/>
  <c r="P212" i="1"/>
  <c r="P211" i="1"/>
  <c r="P210" i="1"/>
  <c r="P209" i="1"/>
  <c r="P208" i="1"/>
  <c r="P207" i="1"/>
  <c r="P205" i="1"/>
  <c r="P204" i="1"/>
  <c r="P203" i="1"/>
  <c r="P202" i="1"/>
  <c r="P201" i="1"/>
  <c r="P200" i="1"/>
  <c r="P199" i="1"/>
  <c r="P198" i="1"/>
  <c r="P196" i="1"/>
  <c r="P194" i="1"/>
  <c r="P193" i="1"/>
  <c r="P191" i="1"/>
  <c r="P189" i="1"/>
  <c r="P187" i="1"/>
  <c r="P186" i="1"/>
  <c r="P185" i="1"/>
  <c r="P184" i="1"/>
  <c r="P183" i="1"/>
  <c r="P182" i="1"/>
  <c r="P177" i="1"/>
  <c r="P176" i="1"/>
  <c r="P175" i="1"/>
  <c r="P174" i="1"/>
  <c r="P173" i="1"/>
  <c r="P169" i="1"/>
  <c r="P167" i="1"/>
  <c r="P165" i="1"/>
  <c r="P163" i="1"/>
  <c r="P162" i="1"/>
  <c r="P161" i="1"/>
  <c r="P160" i="1"/>
  <c r="P159" i="1"/>
  <c r="P158" i="1"/>
  <c r="P157" i="1"/>
  <c r="P155" i="1"/>
  <c r="P151" i="1"/>
  <c r="P150" i="1"/>
  <c r="P146" i="1"/>
  <c r="P145" i="1"/>
  <c r="P144" i="1"/>
  <c r="P138" i="1"/>
  <c r="P132" i="1"/>
  <c r="P131" i="1"/>
  <c r="P130" i="1"/>
  <c r="P129" i="1"/>
  <c r="P128" i="1"/>
  <c r="P123" i="1"/>
  <c r="P122" i="1"/>
  <c r="P120" i="1"/>
  <c r="P119" i="1"/>
  <c r="P115" i="1"/>
  <c r="P113" i="1"/>
  <c r="P107" i="1"/>
  <c r="P106" i="1"/>
  <c r="P105" i="1"/>
  <c r="P102" i="1"/>
  <c r="P101" i="1"/>
  <c r="P96" i="1"/>
  <c r="P49" i="1"/>
  <c r="P48" i="1"/>
  <c r="P47" i="1"/>
  <c r="P46" i="1"/>
  <c r="P44" i="1"/>
  <c r="P43" i="1"/>
  <c r="P41" i="1"/>
  <c r="P40" i="1"/>
  <c r="P39" i="1"/>
  <c r="P38" i="1"/>
  <c r="P37" i="1"/>
  <c r="P36" i="1"/>
  <c r="P35" i="1"/>
  <c r="P34" i="1"/>
  <c r="P32" i="1"/>
  <c r="O1032" i="1"/>
  <c r="O960" i="1"/>
  <c r="O799" i="1"/>
  <c r="O796" i="1"/>
  <c r="O795" i="1"/>
  <c r="O792" i="1"/>
  <c r="O761" i="1"/>
  <c r="O746" i="1"/>
  <c r="O725" i="1"/>
  <c r="O706" i="1"/>
  <c r="O684" i="1"/>
  <c r="O683" i="1"/>
  <c r="O678" i="1"/>
  <c r="O674" i="1"/>
  <c r="O671" i="1"/>
  <c r="O670" i="1"/>
  <c r="O668" i="1"/>
  <c r="O665" i="1"/>
  <c r="O663" i="1"/>
  <c r="O662" i="1"/>
  <c r="O660" i="1"/>
  <c r="O657" i="1"/>
  <c r="O654" i="1"/>
  <c r="O649" i="1"/>
  <c r="O647" i="1"/>
  <c r="O643" i="1"/>
  <c r="O642" i="1"/>
  <c r="O635" i="1"/>
  <c r="O630" i="1"/>
  <c r="O629" i="1"/>
  <c r="O628" i="1"/>
  <c r="O626" i="1"/>
  <c r="O625" i="1"/>
  <c r="W625" i="1" s="1"/>
  <c r="O624" i="1"/>
  <c r="O622" i="1"/>
  <c r="O621" i="1"/>
  <c r="O620" i="1"/>
  <c r="O619" i="1"/>
  <c r="O618" i="1"/>
  <c r="O617" i="1"/>
  <c r="O616" i="1"/>
  <c r="O615" i="1"/>
  <c r="O614" i="1"/>
  <c r="O613" i="1"/>
  <c r="O611" i="1"/>
  <c r="O608" i="1"/>
  <c r="O607" i="1"/>
  <c r="O606" i="1"/>
  <c r="O603" i="1"/>
  <c r="O602" i="1"/>
  <c r="O601" i="1"/>
  <c r="O598" i="1"/>
  <c r="O596" i="1"/>
  <c r="O595" i="1"/>
  <c r="O594" i="1"/>
  <c r="O593" i="1"/>
  <c r="O592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8" i="1"/>
  <c r="O567" i="1"/>
  <c r="O566" i="1"/>
  <c r="O565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3" i="1"/>
  <c r="O522" i="1"/>
  <c r="O520" i="1"/>
  <c r="O517" i="1"/>
  <c r="O516" i="1"/>
  <c r="O514" i="1"/>
  <c r="O512" i="1"/>
  <c r="O511" i="1"/>
  <c r="O505" i="1"/>
  <c r="O469" i="1"/>
  <c r="O468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36" i="1"/>
  <c r="O435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0" i="1"/>
  <c r="O419" i="1"/>
  <c r="O418" i="1"/>
  <c r="O417" i="1"/>
  <c r="O416" i="1"/>
  <c r="O413" i="1"/>
  <c r="O407" i="1"/>
  <c r="O375" i="1"/>
  <c r="O361" i="1"/>
  <c r="O305" i="1"/>
  <c r="O302" i="1"/>
  <c r="O298" i="1"/>
  <c r="O291" i="1"/>
  <c r="O289" i="1"/>
  <c r="O287" i="1"/>
  <c r="O283" i="1"/>
  <c r="O275" i="1"/>
  <c r="O271" i="1"/>
  <c r="O269" i="1"/>
  <c r="O268" i="1"/>
  <c r="O267" i="1"/>
  <c r="O264" i="1"/>
  <c r="O261" i="1"/>
  <c r="O260" i="1"/>
  <c r="O259" i="1"/>
  <c r="O257" i="1"/>
  <c r="O256" i="1"/>
  <c r="O255" i="1"/>
  <c r="O254" i="1"/>
  <c r="O253" i="1"/>
  <c r="O251" i="1"/>
  <c r="O250" i="1"/>
  <c r="O249" i="1"/>
  <c r="O248" i="1"/>
  <c r="O246" i="1"/>
  <c r="O245" i="1"/>
  <c r="O244" i="1"/>
  <c r="O243" i="1"/>
  <c r="O242" i="1"/>
  <c r="O240" i="1"/>
  <c r="O238" i="1"/>
  <c r="O237" i="1"/>
  <c r="O236" i="1"/>
  <c r="O235" i="1"/>
  <c r="O233" i="1"/>
  <c r="O231" i="1"/>
  <c r="O230" i="1"/>
  <c r="O229" i="1"/>
  <c r="O228" i="1"/>
  <c r="O227" i="1"/>
  <c r="O226" i="1"/>
  <c r="O225" i="1"/>
  <c r="O223" i="1"/>
  <c r="O222" i="1"/>
  <c r="O221" i="1"/>
  <c r="O220" i="1"/>
  <c r="O219" i="1"/>
  <c r="O218" i="1"/>
  <c r="O217" i="1"/>
  <c r="O216" i="1"/>
  <c r="O215" i="1"/>
  <c r="O213" i="1"/>
  <c r="O212" i="1"/>
  <c r="O211" i="1"/>
  <c r="O210" i="1"/>
  <c r="O209" i="1"/>
  <c r="O208" i="1"/>
  <c r="O207" i="1"/>
  <c r="O205" i="1"/>
  <c r="O204" i="1"/>
  <c r="O203" i="1"/>
  <c r="O202" i="1"/>
  <c r="O201" i="1"/>
  <c r="O200" i="1"/>
  <c r="O199" i="1"/>
  <c r="O198" i="1"/>
  <c r="O196" i="1"/>
  <c r="O193" i="1"/>
  <c r="O191" i="1"/>
  <c r="O189" i="1"/>
  <c r="O187" i="1"/>
  <c r="O186" i="1"/>
  <c r="O185" i="1"/>
  <c r="O184" i="1"/>
  <c r="O183" i="1"/>
  <c r="O182" i="1"/>
  <c r="O177" i="1"/>
  <c r="O176" i="1"/>
  <c r="O175" i="1"/>
  <c r="O174" i="1"/>
  <c r="O173" i="1"/>
  <c r="O169" i="1"/>
  <c r="O167" i="1"/>
  <c r="O165" i="1"/>
  <c r="O163" i="1"/>
  <c r="O162" i="1"/>
  <c r="O161" i="1"/>
  <c r="O160" i="1"/>
  <c r="O159" i="1"/>
  <c r="O158" i="1"/>
  <c r="O157" i="1"/>
  <c r="O155" i="1"/>
  <c r="O151" i="1"/>
  <c r="O150" i="1"/>
  <c r="O146" i="1"/>
  <c r="O145" i="1"/>
  <c r="O144" i="1"/>
  <c r="O138" i="1"/>
  <c r="O132" i="1"/>
  <c r="O131" i="1"/>
  <c r="O130" i="1"/>
  <c r="O129" i="1"/>
  <c r="O128" i="1"/>
  <c r="O123" i="1"/>
  <c r="O122" i="1"/>
  <c r="O120" i="1"/>
  <c r="O119" i="1"/>
  <c r="O115" i="1"/>
  <c r="O113" i="1"/>
  <c r="O107" i="1"/>
  <c r="O106" i="1"/>
  <c r="O105" i="1"/>
  <c r="O102" i="1"/>
  <c r="O101" i="1"/>
  <c r="O96" i="1"/>
  <c r="O49" i="1"/>
  <c r="O48" i="1"/>
  <c r="O47" i="1"/>
  <c r="O46" i="1"/>
  <c r="O44" i="1"/>
  <c r="O43" i="1"/>
  <c r="O41" i="1"/>
  <c r="O40" i="1"/>
  <c r="O39" i="1"/>
  <c r="O38" i="1"/>
  <c r="O37" i="1"/>
  <c r="O36" i="1"/>
  <c r="O35" i="1"/>
  <c r="O34" i="1"/>
  <c r="O32" i="1"/>
  <c r="W267" i="1" l="1"/>
  <c r="M1032" i="1"/>
  <c r="M960" i="1"/>
  <c r="W960" i="1" s="1"/>
  <c r="M799" i="1"/>
  <c r="M796" i="1"/>
  <c r="M795" i="1"/>
  <c r="M792" i="1"/>
  <c r="M746" i="1"/>
  <c r="M725" i="1"/>
  <c r="M684" i="1"/>
  <c r="M683" i="1"/>
  <c r="M678" i="1"/>
  <c r="M674" i="1"/>
  <c r="M671" i="1"/>
  <c r="M670" i="1"/>
  <c r="M668" i="1"/>
  <c r="M665" i="1"/>
  <c r="M663" i="1"/>
  <c r="M662" i="1"/>
  <c r="M660" i="1"/>
  <c r="M657" i="1"/>
  <c r="M654" i="1"/>
  <c r="M649" i="1"/>
  <c r="M647" i="1"/>
  <c r="M630" i="1"/>
  <c r="M629" i="1"/>
  <c r="M628" i="1"/>
  <c r="M626" i="1"/>
  <c r="M624" i="1"/>
  <c r="M622" i="1"/>
  <c r="M621" i="1"/>
  <c r="M620" i="1"/>
  <c r="M619" i="1"/>
  <c r="M618" i="1"/>
  <c r="W618" i="1" s="1"/>
  <c r="M617" i="1"/>
  <c r="M616" i="1"/>
  <c r="M615" i="1"/>
  <c r="M614" i="1"/>
  <c r="M613" i="1"/>
  <c r="M611" i="1"/>
  <c r="M608" i="1"/>
  <c r="M607" i="1"/>
  <c r="M606" i="1"/>
  <c r="M603" i="1"/>
  <c r="M602" i="1"/>
  <c r="M601" i="1"/>
  <c r="M598" i="1"/>
  <c r="M596" i="1"/>
  <c r="M595" i="1"/>
  <c r="M594" i="1"/>
  <c r="M593" i="1"/>
  <c r="M592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8" i="1"/>
  <c r="M567" i="1"/>
  <c r="M566" i="1"/>
  <c r="M565" i="1"/>
  <c r="M563" i="1"/>
  <c r="M562" i="1"/>
  <c r="M561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1" i="1"/>
  <c r="M540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3" i="1"/>
  <c r="M522" i="1"/>
  <c r="M520" i="1"/>
  <c r="M517" i="1"/>
  <c r="M516" i="1"/>
  <c r="M514" i="1"/>
  <c r="M512" i="1"/>
  <c r="M511" i="1"/>
  <c r="M505" i="1"/>
  <c r="M469" i="1"/>
  <c r="M468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36" i="1"/>
  <c r="M435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0" i="1"/>
  <c r="M419" i="1"/>
  <c r="M418" i="1"/>
  <c r="M417" i="1"/>
  <c r="M416" i="1"/>
  <c r="M413" i="1"/>
  <c r="M407" i="1"/>
  <c r="M375" i="1"/>
  <c r="M361" i="1"/>
  <c r="M305" i="1"/>
  <c r="M291" i="1"/>
  <c r="M289" i="1"/>
  <c r="M283" i="1"/>
  <c r="M275" i="1"/>
  <c r="M271" i="1"/>
  <c r="M269" i="1"/>
  <c r="M268" i="1"/>
  <c r="W268" i="1" s="1"/>
  <c r="M264" i="1"/>
  <c r="M261" i="1"/>
  <c r="M260" i="1"/>
  <c r="M259" i="1"/>
  <c r="M257" i="1"/>
  <c r="M256" i="1"/>
  <c r="M255" i="1"/>
  <c r="M254" i="1"/>
  <c r="M253" i="1"/>
  <c r="M251" i="1"/>
  <c r="M250" i="1"/>
  <c r="M249" i="1"/>
  <c r="M248" i="1"/>
  <c r="M246" i="1"/>
  <c r="M245" i="1"/>
  <c r="M244" i="1"/>
  <c r="M243" i="1"/>
  <c r="M240" i="1"/>
  <c r="M238" i="1"/>
  <c r="M237" i="1"/>
  <c r="M236" i="1"/>
  <c r="M235" i="1"/>
  <c r="M233" i="1"/>
  <c r="M231" i="1"/>
  <c r="M230" i="1"/>
  <c r="M229" i="1"/>
  <c r="M228" i="1"/>
  <c r="M227" i="1"/>
  <c r="M226" i="1"/>
  <c r="M225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5" i="1"/>
  <c r="M204" i="1"/>
  <c r="M203" i="1"/>
  <c r="M202" i="1"/>
  <c r="M201" i="1"/>
  <c r="M200" i="1"/>
  <c r="M199" i="1"/>
  <c r="M198" i="1"/>
  <c r="M196" i="1"/>
  <c r="M194" i="1"/>
  <c r="M193" i="1"/>
  <c r="M191" i="1"/>
  <c r="M189" i="1"/>
  <c r="M187" i="1"/>
  <c r="M186" i="1"/>
  <c r="M185" i="1"/>
  <c r="M184" i="1"/>
  <c r="M183" i="1"/>
  <c r="M182" i="1"/>
  <c r="M177" i="1"/>
  <c r="M176" i="1"/>
  <c r="M175" i="1"/>
  <c r="M174" i="1"/>
  <c r="M173" i="1"/>
  <c r="M169" i="1"/>
  <c r="M167" i="1"/>
  <c r="M165" i="1"/>
  <c r="M163" i="1"/>
  <c r="M162" i="1"/>
  <c r="M161" i="1"/>
  <c r="M160" i="1"/>
  <c r="M159" i="1"/>
  <c r="M158" i="1"/>
  <c r="M157" i="1"/>
  <c r="M155" i="1"/>
  <c r="M151" i="1"/>
  <c r="M150" i="1"/>
  <c r="M146" i="1"/>
  <c r="M145" i="1"/>
  <c r="M144" i="1"/>
  <c r="M138" i="1"/>
  <c r="M132" i="1"/>
  <c r="M131" i="1"/>
  <c r="M130" i="1"/>
  <c r="M129" i="1"/>
  <c r="M128" i="1"/>
  <c r="M123" i="1"/>
  <c r="M122" i="1"/>
  <c r="M120" i="1"/>
  <c r="M119" i="1"/>
  <c r="M115" i="1"/>
  <c r="M113" i="1"/>
  <c r="M107" i="1"/>
  <c r="M106" i="1"/>
  <c r="M105" i="1"/>
  <c r="M102" i="1"/>
  <c r="M96" i="1"/>
  <c r="M49" i="1"/>
  <c r="M48" i="1"/>
  <c r="M47" i="1"/>
  <c r="M46" i="1"/>
  <c r="M44" i="1"/>
  <c r="M43" i="1"/>
  <c r="M41" i="1"/>
  <c r="M40" i="1"/>
  <c r="M39" i="1"/>
  <c r="M38" i="1"/>
  <c r="M37" i="1"/>
  <c r="M36" i="1"/>
  <c r="M35" i="1"/>
  <c r="M34" i="1"/>
  <c r="M32" i="1"/>
  <c r="L1197" i="1"/>
  <c r="L1032" i="1"/>
  <c r="L799" i="1"/>
  <c r="L796" i="1"/>
  <c r="L795" i="1"/>
  <c r="L792" i="1"/>
  <c r="L761" i="1"/>
  <c r="W761" i="1" s="1"/>
  <c r="L746" i="1"/>
  <c r="L725" i="1"/>
  <c r="L706" i="1"/>
  <c r="W706" i="1" s="1"/>
  <c r="L684" i="1"/>
  <c r="L683" i="1"/>
  <c r="L678" i="1"/>
  <c r="L674" i="1"/>
  <c r="W674" i="1" s="1"/>
  <c r="L671" i="1"/>
  <c r="L670" i="1"/>
  <c r="L668" i="1"/>
  <c r="L665" i="1"/>
  <c r="L663" i="1"/>
  <c r="L662" i="1"/>
  <c r="L660" i="1"/>
  <c r="L657" i="1"/>
  <c r="W657" i="1" s="1"/>
  <c r="L654" i="1"/>
  <c r="L649" i="1"/>
  <c r="L647" i="1"/>
  <c r="L643" i="1"/>
  <c r="L642" i="1"/>
  <c r="L635" i="1"/>
  <c r="L630" i="1"/>
  <c r="L629" i="1"/>
  <c r="L628" i="1"/>
  <c r="L626" i="1"/>
  <c r="L624" i="1"/>
  <c r="L623" i="1"/>
  <c r="W623" i="1" s="1"/>
  <c r="L622" i="1"/>
  <c r="L621" i="1"/>
  <c r="L620" i="1"/>
  <c r="L619" i="1"/>
  <c r="W619" i="1" s="1"/>
  <c r="L617" i="1"/>
  <c r="L616" i="1"/>
  <c r="L615" i="1"/>
  <c r="L614" i="1"/>
  <c r="L613" i="1"/>
  <c r="L611" i="1"/>
  <c r="L608" i="1"/>
  <c r="L607" i="1"/>
  <c r="L606" i="1"/>
  <c r="L603" i="1"/>
  <c r="L602" i="1"/>
  <c r="L601" i="1"/>
  <c r="L598" i="1"/>
  <c r="L596" i="1"/>
  <c r="L595" i="1"/>
  <c r="L594" i="1"/>
  <c r="L593" i="1"/>
  <c r="L592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8" i="1"/>
  <c r="L567" i="1"/>
  <c r="L566" i="1"/>
  <c r="L565" i="1"/>
  <c r="L563" i="1"/>
  <c r="L562" i="1"/>
  <c r="L561" i="1"/>
  <c r="L560" i="1"/>
  <c r="W560" i="1" s="1"/>
  <c r="L559" i="1"/>
  <c r="L558" i="1"/>
  <c r="W558" i="1" s="1"/>
  <c r="L557" i="1"/>
  <c r="L556" i="1"/>
  <c r="L555" i="1"/>
  <c r="L554" i="1"/>
  <c r="W554" i="1" s="1"/>
  <c r="L553" i="1"/>
  <c r="L552" i="1"/>
  <c r="L551" i="1"/>
  <c r="L550" i="1"/>
  <c r="W550" i="1" s="1"/>
  <c r="L549" i="1"/>
  <c r="L548" i="1"/>
  <c r="L547" i="1"/>
  <c r="L546" i="1"/>
  <c r="W546" i="1" s="1"/>
  <c r="L545" i="1"/>
  <c r="L544" i="1"/>
  <c r="L543" i="1"/>
  <c r="L541" i="1"/>
  <c r="L540" i="1"/>
  <c r="L537" i="1"/>
  <c r="L536" i="1"/>
  <c r="L535" i="1"/>
  <c r="W535" i="1" s="1"/>
  <c r="L534" i="1"/>
  <c r="L533" i="1"/>
  <c r="L532" i="1"/>
  <c r="L531" i="1"/>
  <c r="W531" i="1" s="1"/>
  <c r="L530" i="1"/>
  <c r="L529" i="1"/>
  <c r="L528" i="1"/>
  <c r="L527" i="1"/>
  <c r="W527" i="1" s="1"/>
  <c r="L526" i="1"/>
  <c r="L525" i="1"/>
  <c r="L523" i="1"/>
  <c r="L522" i="1"/>
  <c r="W522" i="1" s="1"/>
  <c r="L520" i="1"/>
  <c r="L517" i="1"/>
  <c r="L516" i="1"/>
  <c r="L514" i="1"/>
  <c r="W514" i="1" s="1"/>
  <c r="L512" i="1"/>
  <c r="L511" i="1"/>
  <c r="L505" i="1"/>
  <c r="L469" i="1"/>
  <c r="W469" i="1" s="1"/>
  <c r="L468" i="1"/>
  <c r="L459" i="1"/>
  <c r="L458" i="1"/>
  <c r="L457" i="1"/>
  <c r="W457" i="1" s="1"/>
  <c r="L456" i="1"/>
  <c r="L455" i="1"/>
  <c r="L454" i="1"/>
  <c r="L453" i="1"/>
  <c r="W453" i="1" s="1"/>
  <c r="L452" i="1"/>
  <c r="L451" i="1"/>
  <c r="L450" i="1"/>
  <c r="L449" i="1"/>
  <c r="W449" i="1" s="1"/>
  <c r="L448" i="1"/>
  <c r="L447" i="1"/>
  <c r="L446" i="1"/>
  <c r="L445" i="1"/>
  <c r="W445" i="1" s="1"/>
  <c r="L444" i="1"/>
  <c r="L443" i="1"/>
  <c r="L442" i="1"/>
  <c r="L436" i="1"/>
  <c r="W436" i="1" s="1"/>
  <c r="L435" i="1"/>
  <c r="L433" i="1"/>
  <c r="L432" i="1"/>
  <c r="L431" i="1"/>
  <c r="W431" i="1" s="1"/>
  <c r="L430" i="1"/>
  <c r="L429" i="1"/>
  <c r="L428" i="1"/>
  <c r="L427" i="1"/>
  <c r="W427" i="1" s="1"/>
  <c r="L426" i="1"/>
  <c r="L425" i="1"/>
  <c r="L424" i="1"/>
  <c r="L423" i="1"/>
  <c r="W423" i="1" s="1"/>
  <c r="L422" i="1"/>
  <c r="L420" i="1"/>
  <c r="L419" i="1"/>
  <c r="L418" i="1"/>
  <c r="L417" i="1"/>
  <c r="L416" i="1"/>
  <c r="L413" i="1"/>
  <c r="L407" i="1"/>
  <c r="W407" i="1" s="1"/>
  <c r="L375" i="1"/>
  <c r="L361" i="1"/>
  <c r="L358" i="1"/>
  <c r="L305" i="1"/>
  <c r="L302" i="1"/>
  <c r="L298" i="1"/>
  <c r="L292" i="1"/>
  <c r="W292" i="1" s="1"/>
  <c r="L291" i="1"/>
  <c r="W291" i="1" s="1"/>
  <c r="L290" i="1"/>
  <c r="W290" i="1" s="1"/>
  <c r="L289" i="1"/>
  <c r="L287" i="1"/>
  <c r="W287" i="1" s="1"/>
  <c r="L283" i="1"/>
  <c r="L275" i="1"/>
  <c r="L271" i="1"/>
  <c r="L269" i="1"/>
  <c r="L264" i="1"/>
  <c r="L261" i="1"/>
  <c r="L260" i="1"/>
  <c r="L259" i="1"/>
  <c r="L257" i="1"/>
  <c r="L256" i="1"/>
  <c r="L255" i="1"/>
  <c r="L253" i="1"/>
  <c r="L252" i="1"/>
  <c r="L251" i="1"/>
  <c r="L250" i="1"/>
  <c r="L249" i="1"/>
  <c r="L248" i="1"/>
  <c r="L246" i="1"/>
  <c r="L245" i="1"/>
  <c r="L244" i="1"/>
  <c r="L243" i="1"/>
  <c r="L240" i="1"/>
  <c r="L238" i="1"/>
  <c r="L237" i="1"/>
  <c r="L236" i="1"/>
  <c r="L235" i="1"/>
  <c r="L233" i="1"/>
  <c r="L231" i="1"/>
  <c r="L230" i="1"/>
  <c r="L229" i="1"/>
  <c r="L228" i="1"/>
  <c r="L227" i="1"/>
  <c r="L226" i="1"/>
  <c r="L225" i="1"/>
  <c r="L223" i="1"/>
  <c r="L222" i="1"/>
  <c r="L221" i="1"/>
  <c r="L220" i="1"/>
  <c r="L219" i="1"/>
  <c r="L218" i="1"/>
  <c r="L217" i="1"/>
  <c r="L216" i="1"/>
  <c r="L215" i="1"/>
  <c r="L213" i="1"/>
  <c r="L212" i="1"/>
  <c r="L211" i="1"/>
  <c r="L210" i="1"/>
  <c r="L209" i="1"/>
  <c r="L208" i="1"/>
  <c r="L207" i="1"/>
  <c r="L205" i="1"/>
  <c r="L204" i="1"/>
  <c r="L203" i="1"/>
  <c r="L202" i="1"/>
  <c r="L201" i="1"/>
  <c r="L200" i="1"/>
  <c r="L199" i="1"/>
  <c r="L198" i="1"/>
  <c r="L196" i="1"/>
  <c r="L194" i="1"/>
  <c r="L193" i="1"/>
  <c r="L191" i="1"/>
  <c r="L189" i="1"/>
  <c r="L187" i="1"/>
  <c r="L186" i="1"/>
  <c r="L185" i="1"/>
  <c r="L184" i="1"/>
  <c r="L183" i="1"/>
  <c r="L182" i="1"/>
  <c r="L177" i="1"/>
  <c r="L176" i="1"/>
  <c r="L175" i="1"/>
  <c r="L174" i="1"/>
  <c r="L173" i="1"/>
  <c r="L169" i="1"/>
  <c r="L167" i="1"/>
  <c r="L165" i="1"/>
  <c r="W165" i="1" s="1"/>
  <c r="L163" i="1"/>
  <c r="L162" i="1"/>
  <c r="L161" i="1"/>
  <c r="L160" i="1"/>
  <c r="L159" i="1"/>
  <c r="L158" i="1"/>
  <c r="L157" i="1"/>
  <c r="L155" i="1"/>
  <c r="L151" i="1"/>
  <c r="L150" i="1"/>
  <c r="L146" i="1"/>
  <c r="L145" i="1"/>
  <c r="L144" i="1"/>
  <c r="L132" i="1"/>
  <c r="L131" i="1"/>
  <c r="L130" i="1"/>
  <c r="L129" i="1"/>
  <c r="L128" i="1"/>
  <c r="L123" i="1"/>
  <c r="L122" i="1"/>
  <c r="L120" i="1"/>
  <c r="L119" i="1"/>
  <c r="L115" i="1"/>
  <c r="L113" i="1"/>
  <c r="L107" i="1"/>
  <c r="L106" i="1"/>
  <c r="L105" i="1"/>
  <c r="L102" i="1"/>
  <c r="L96" i="1"/>
  <c r="L49" i="1"/>
  <c r="L48" i="1"/>
  <c r="L47" i="1"/>
  <c r="L46" i="1"/>
  <c r="L44" i="1"/>
  <c r="L43" i="1"/>
  <c r="L41" i="1"/>
  <c r="L40" i="1"/>
  <c r="L39" i="1"/>
  <c r="L38" i="1"/>
  <c r="L37" i="1"/>
  <c r="L36" i="1"/>
  <c r="L35" i="1"/>
  <c r="L34" i="1"/>
  <c r="L32" i="1"/>
  <c r="T29" i="1"/>
  <c r="U29" i="1"/>
  <c r="S29" i="1"/>
  <c r="R29" i="1"/>
  <c r="P29" i="1"/>
  <c r="O29" i="1"/>
  <c r="M29" i="1"/>
  <c r="L29" i="1"/>
  <c r="U1226" i="1"/>
  <c r="U1150" i="1"/>
  <c r="U801" i="1"/>
  <c r="U800" i="1"/>
  <c r="U798" i="1"/>
  <c r="U797" i="1"/>
  <c r="U794" i="1"/>
  <c r="U793" i="1"/>
  <c r="U791" i="1"/>
  <c r="U788" i="1"/>
  <c r="U787" i="1"/>
  <c r="U786" i="1"/>
  <c r="U785" i="1"/>
  <c r="U784" i="1"/>
  <c r="U781" i="1"/>
  <c r="U780" i="1"/>
  <c r="U779" i="1"/>
  <c r="U778" i="1"/>
  <c r="U777" i="1"/>
  <c r="U774" i="1"/>
  <c r="U771" i="1"/>
  <c r="U770" i="1"/>
  <c r="U769" i="1"/>
  <c r="U766" i="1"/>
  <c r="U765" i="1"/>
  <c r="U762" i="1"/>
  <c r="U760" i="1"/>
  <c r="U759" i="1"/>
  <c r="U758" i="1"/>
  <c r="U757" i="1"/>
  <c r="U754" i="1"/>
  <c r="U753" i="1"/>
  <c r="U752" i="1"/>
  <c r="U749" i="1"/>
  <c r="U748" i="1"/>
  <c r="U745" i="1"/>
  <c r="U744" i="1"/>
  <c r="U743" i="1"/>
  <c r="U742" i="1"/>
  <c r="U741" i="1"/>
  <c r="U740" i="1"/>
  <c r="U739" i="1"/>
  <c r="U738" i="1"/>
  <c r="U737" i="1"/>
  <c r="U734" i="1"/>
  <c r="U733" i="1"/>
  <c r="U730" i="1"/>
  <c r="U729" i="1"/>
  <c r="U728" i="1"/>
  <c r="U723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5" i="1"/>
  <c r="U704" i="1"/>
  <c r="U703" i="1"/>
  <c r="U702" i="1"/>
  <c r="U701" i="1"/>
  <c r="U698" i="1"/>
  <c r="U697" i="1"/>
  <c r="U696" i="1"/>
  <c r="U692" i="1"/>
  <c r="U689" i="1"/>
  <c r="U688" i="1"/>
  <c r="U687" i="1"/>
  <c r="U686" i="1"/>
  <c r="U685" i="1"/>
  <c r="U682" i="1"/>
  <c r="U681" i="1"/>
  <c r="U680" i="1"/>
  <c r="U679" i="1"/>
  <c r="U675" i="1"/>
  <c r="U637" i="1"/>
  <c r="U636" i="1"/>
  <c r="U634" i="1"/>
  <c r="U633" i="1"/>
  <c r="U609" i="1"/>
  <c r="U604" i="1"/>
  <c r="U590" i="1"/>
  <c r="U524" i="1"/>
  <c r="U519" i="1"/>
  <c r="U502" i="1"/>
  <c r="U501" i="1"/>
  <c r="U500" i="1"/>
  <c r="U499" i="1"/>
  <c r="U498" i="1"/>
  <c r="U497" i="1"/>
  <c r="U496" i="1"/>
  <c r="U493" i="1"/>
  <c r="U490" i="1"/>
  <c r="U489" i="1"/>
  <c r="U488" i="1"/>
  <c r="U487" i="1"/>
  <c r="U486" i="1"/>
  <c r="U483" i="1"/>
  <c r="U480" i="1"/>
  <c r="U478" i="1"/>
  <c r="U477" i="1"/>
  <c r="U476" i="1"/>
  <c r="U475" i="1"/>
  <c r="U474" i="1"/>
  <c r="U473" i="1"/>
  <c r="U470" i="1"/>
  <c r="U467" i="1"/>
  <c r="U466" i="1"/>
  <c r="U465" i="1"/>
  <c r="U464" i="1"/>
  <c r="U463" i="1"/>
  <c r="U462" i="1"/>
  <c r="U404" i="1"/>
  <c r="U403" i="1"/>
  <c r="U402" i="1"/>
  <c r="U401" i="1"/>
  <c r="U400" i="1"/>
  <c r="U397" i="1"/>
  <c r="U396" i="1"/>
  <c r="U395" i="1"/>
  <c r="U394" i="1"/>
  <c r="U393" i="1"/>
  <c r="U392" i="1"/>
  <c r="U391" i="1"/>
  <c r="U390" i="1"/>
  <c r="U387" i="1"/>
  <c r="U386" i="1"/>
  <c r="U385" i="1"/>
  <c r="U384" i="1"/>
  <c r="U381" i="1"/>
  <c r="U380" i="1"/>
  <c r="U374" i="1"/>
  <c r="U371" i="1"/>
  <c r="U370" i="1"/>
  <c r="U367" i="1"/>
  <c r="U364" i="1"/>
  <c r="U363" i="1"/>
  <c r="U362" i="1"/>
  <c r="U349" i="1"/>
  <c r="U344" i="1"/>
  <c r="U343" i="1"/>
  <c r="U324" i="1"/>
  <c r="U323" i="1"/>
  <c r="U319" i="1"/>
  <c r="U317" i="1"/>
  <c r="U316" i="1"/>
  <c r="U315" i="1"/>
  <c r="U314" i="1"/>
  <c r="U313" i="1"/>
  <c r="U310" i="1"/>
  <c r="U309" i="1"/>
  <c r="U308" i="1"/>
  <c r="U301" i="1"/>
  <c r="U300" i="1"/>
  <c r="U299" i="1"/>
  <c r="U297" i="1"/>
  <c r="U296" i="1"/>
  <c r="U295" i="1"/>
  <c r="U286" i="1"/>
  <c r="U280" i="1"/>
  <c r="U206" i="1"/>
  <c r="U197" i="1"/>
  <c r="U195" i="1"/>
  <c r="U192" i="1"/>
  <c r="U190" i="1"/>
  <c r="U188" i="1"/>
  <c r="U181" i="1"/>
  <c r="U180" i="1"/>
  <c r="U179" i="1"/>
  <c r="U178" i="1"/>
  <c r="U172" i="1"/>
  <c r="U171" i="1"/>
  <c r="U170" i="1"/>
  <c r="U168" i="1"/>
  <c r="U156" i="1"/>
  <c r="U154" i="1"/>
  <c r="U153" i="1"/>
  <c r="U152" i="1"/>
  <c r="U149" i="1"/>
  <c r="U148" i="1"/>
  <c r="U147" i="1"/>
  <c r="U142" i="1"/>
  <c r="U141" i="1"/>
  <c r="U140" i="1"/>
  <c r="U139" i="1"/>
  <c r="U137" i="1"/>
  <c r="U136" i="1"/>
  <c r="U135" i="1"/>
  <c r="U134" i="1"/>
  <c r="U133" i="1"/>
  <c r="U127" i="1"/>
  <c r="U126" i="1"/>
  <c r="U125" i="1"/>
  <c r="U118" i="1"/>
  <c r="U117" i="1"/>
  <c r="U116" i="1"/>
  <c r="U114" i="1"/>
  <c r="U110" i="1"/>
  <c r="U109" i="1"/>
  <c r="U108" i="1"/>
  <c r="U104" i="1"/>
  <c r="U103" i="1"/>
  <c r="U100" i="1"/>
  <c r="U98" i="1"/>
  <c r="U97" i="1"/>
  <c r="U95" i="1"/>
  <c r="U94" i="1"/>
  <c r="U93" i="1"/>
  <c r="U92" i="1"/>
  <c r="U91" i="1"/>
  <c r="U89" i="1"/>
  <c r="U83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0" i="1"/>
  <c r="U59" i="1"/>
  <c r="U50" i="1"/>
  <c r="U28" i="1"/>
  <c r="U25" i="1"/>
  <c r="U24" i="1"/>
  <c r="U23" i="1"/>
  <c r="T1226" i="1"/>
  <c r="T1150" i="1"/>
  <c r="T801" i="1"/>
  <c r="T800" i="1"/>
  <c r="T798" i="1"/>
  <c r="T797" i="1"/>
  <c r="T794" i="1"/>
  <c r="T793" i="1"/>
  <c r="T791" i="1"/>
  <c r="T788" i="1"/>
  <c r="T787" i="1"/>
  <c r="T786" i="1"/>
  <c r="T785" i="1"/>
  <c r="T784" i="1"/>
  <c r="T781" i="1"/>
  <c r="T780" i="1"/>
  <c r="T779" i="1"/>
  <c r="T778" i="1"/>
  <c r="T777" i="1"/>
  <c r="T774" i="1"/>
  <c r="T771" i="1"/>
  <c r="T770" i="1"/>
  <c r="T769" i="1"/>
  <c r="T766" i="1"/>
  <c r="T765" i="1"/>
  <c r="T762" i="1"/>
  <c r="T760" i="1"/>
  <c r="T759" i="1"/>
  <c r="T758" i="1"/>
  <c r="T757" i="1"/>
  <c r="T754" i="1"/>
  <c r="T753" i="1"/>
  <c r="T752" i="1"/>
  <c r="T749" i="1"/>
  <c r="T748" i="1"/>
  <c r="T745" i="1"/>
  <c r="T744" i="1"/>
  <c r="T743" i="1"/>
  <c r="T742" i="1"/>
  <c r="T741" i="1"/>
  <c r="T740" i="1"/>
  <c r="T739" i="1"/>
  <c r="T738" i="1"/>
  <c r="T737" i="1"/>
  <c r="T734" i="1"/>
  <c r="T733" i="1"/>
  <c r="T730" i="1"/>
  <c r="T729" i="1"/>
  <c r="T728" i="1"/>
  <c r="T723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5" i="1"/>
  <c r="T704" i="1"/>
  <c r="T703" i="1"/>
  <c r="T702" i="1"/>
  <c r="T701" i="1"/>
  <c r="T698" i="1"/>
  <c r="T697" i="1"/>
  <c r="T696" i="1"/>
  <c r="T692" i="1"/>
  <c r="T689" i="1"/>
  <c r="T688" i="1"/>
  <c r="T687" i="1"/>
  <c r="T686" i="1"/>
  <c r="T685" i="1"/>
  <c r="T682" i="1"/>
  <c r="T681" i="1"/>
  <c r="T680" i="1"/>
  <c r="T679" i="1"/>
  <c r="T675" i="1"/>
  <c r="T637" i="1"/>
  <c r="T636" i="1"/>
  <c r="T634" i="1"/>
  <c r="T633" i="1"/>
  <c r="T609" i="1"/>
  <c r="T604" i="1"/>
  <c r="T524" i="1"/>
  <c r="T519" i="1"/>
  <c r="T502" i="1"/>
  <c r="T501" i="1"/>
  <c r="T500" i="1"/>
  <c r="T499" i="1"/>
  <c r="T498" i="1"/>
  <c r="T497" i="1"/>
  <c r="T496" i="1"/>
  <c r="T493" i="1"/>
  <c r="T490" i="1"/>
  <c r="T489" i="1"/>
  <c r="T488" i="1"/>
  <c r="T487" i="1"/>
  <c r="T486" i="1"/>
  <c r="T483" i="1"/>
  <c r="T480" i="1"/>
  <c r="T478" i="1"/>
  <c r="T477" i="1"/>
  <c r="T476" i="1"/>
  <c r="T473" i="1"/>
  <c r="T466" i="1"/>
  <c r="T404" i="1"/>
  <c r="T403" i="1"/>
  <c r="T402" i="1"/>
  <c r="T401" i="1"/>
  <c r="T400" i="1"/>
  <c r="T397" i="1"/>
  <c r="T396" i="1"/>
  <c r="T395" i="1"/>
  <c r="T394" i="1"/>
  <c r="T392" i="1"/>
  <c r="T391" i="1"/>
  <c r="T390" i="1"/>
  <c r="T387" i="1"/>
  <c r="T386" i="1"/>
  <c r="T385" i="1"/>
  <c r="T384" i="1"/>
  <c r="T381" i="1"/>
  <c r="T380" i="1"/>
  <c r="T374" i="1"/>
  <c r="T371" i="1"/>
  <c r="T370" i="1"/>
  <c r="T323" i="1"/>
  <c r="T313" i="1"/>
  <c r="T300" i="1"/>
  <c r="T297" i="1"/>
  <c r="T296" i="1"/>
  <c r="T295" i="1"/>
  <c r="T286" i="1"/>
  <c r="T280" i="1"/>
  <c r="T195" i="1"/>
  <c r="T192" i="1"/>
  <c r="T190" i="1"/>
  <c r="T188" i="1"/>
  <c r="T181" i="1"/>
  <c r="T156" i="1"/>
  <c r="T148" i="1"/>
  <c r="T147" i="1"/>
  <c r="T140" i="1"/>
  <c r="T137" i="1"/>
  <c r="T136" i="1"/>
  <c r="T135" i="1"/>
  <c r="T134" i="1"/>
  <c r="T133" i="1"/>
  <c r="T118" i="1"/>
  <c r="T103" i="1"/>
  <c r="T94" i="1"/>
  <c r="T92" i="1"/>
  <c r="T91" i="1"/>
  <c r="T90" i="1"/>
  <c r="T86" i="1"/>
  <c r="T83" i="1"/>
  <c r="T60" i="1"/>
  <c r="T59" i="1"/>
  <c r="S1226" i="1"/>
  <c r="S1150" i="1"/>
  <c r="S1094" i="1"/>
  <c r="S1078" i="1"/>
  <c r="S1072" i="1"/>
  <c r="S1071" i="1"/>
  <c r="S797" i="1"/>
  <c r="S793" i="1"/>
  <c r="S788" i="1"/>
  <c r="S786" i="1"/>
  <c r="S785" i="1"/>
  <c r="S779" i="1"/>
  <c r="S778" i="1"/>
  <c r="S777" i="1"/>
  <c r="S769" i="1"/>
  <c r="S762" i="1"/>
  <c r="S760" i="1"/>
  <c r="S759" i="1"/>
  <c r="S758" i="1"/>
  <c r="S745" i="1"/>
  <c r="S744" i="1"/>
  <c r="S737" i="1"/>
  <c r="S734" i="1"/>
  <c r="S733" i="1"/>
  <c r="S711" i="1"/>
  <c r="S710" i="1"/>
  <c r="S709" i="1"/>
  <c r="S708" i="1"/>
  <c r="S707" i="1"/>
  <c r="S705" i="1"/>
  <c r="S704" i="1"/>
  <c r="S703" i="1"/>
  <c r="S702" i="1"/>
  <c r="S701" i="1"/>
  <c r="S685" i="1"/>
  <c r="S637" i="1"/>
  <c r="S633" i="1"/>
  <c r="S609" i="1"/>
  <c r="S604" i="1"/>
  <c r="S524" i="1"/>
  <c r="S519" i="1"/>
  <c r="S501" i="1"/>
  <c r="S470" i="1"/>
  <c r="S467" i="1"/>
  <c r="S466" i="1"/>
  <c r="S465" i="1"/>
  <c r="S464" i="1"/>
  <c r="S463" i="1"/>
  <c r="S462" i="1"/>
  <c r="S384" i="1"/>
  <c r="S374" i="1"/>
  <c r="S371" i="1"/>
  <c r="S370" i="1"/>
  <c r="S367" i="1"/>
  <c r="S363" i="1"/>
  <c r="S343" i="1"/>
  <c r="S339" i="1"/>
  <c r="S331" i="1"/>
  <c r="S323" i="1"/>
  <c r="S319" i="1"/>
  <c r="S310" i="1"/>
  <c r="S309" i="1"/>
  <c r="S308" i="1"/>
  <c r="S206" i="1"/>
  <c r="S192" i="1"/>
  <c r="S181" i="1"/>
  <c r="S178" i="1"/>
  <c r="S170" i="1"/>
  <c r="S156" i="1"/>
  <c r="S153" i="1"/>
  <c r="S149" i="1"/>
  <c r="S136" i="1"/>
  <c r="S127" i="1"/>
  <c r="S125" i="1"/>
  <c r="S118" i="1"/>
  <c r="S117" i="1"/>
  <c r="S116" i="1"/>
  <c r="S114" i="1"/>
  <c r="S110" i="1"/>
  <c r="S109" i="1"/>
  <c r="S100" i="1"/>
  <c r="S98" i="1"/>
  <c r="S97" i="1"/>
  <c r="S93" i="1"/>
  <c r="S92" i="1"/>
  <c r="S74" i="1"/>
  <c r="R1249" i="1"/>
  <c r="R1248" i="1"/>
  <c r="R1247" i="1"/>
  <c r="R1246" i="1"/>
  <c r="R1243" i="1"/>
  <c r="R1242" i="1"/>
  <c r="R1238" i="1"/>
  <c r="R1237" i="1"/>
  <c r="R1236" i="1"/>
  <c r="R1235" i="1"/>
  <c r="R1234" i="1"/>
  <c r="R1231" i="1"/>
  <c r="R1230" i="1"/>
  <c r="R1229" i="1"/>
  <c r="R1226" i="1"/>
  <c r="R1225" i="1"/>
  <c r="R1224" i="1"/>
  <c r="R1223" i="1"/>
  <c r="R1222" i="1"/>
  <c r="R1221" i="1"/>
  <c r="R1220" i="1"/>
  <c r="R1219" i="1"/>
  <c r="R1218" i="1"/>
  <c r="R1217" i="1"/>
  <c r="R1214" i="1"/>
  <c r="R1213" i="1"/>
  <c r="R1209" i="1"/>
  <c r="R1208" i="1"/>
  <c r="R1206" i="1"/>
  <c r="R1205" i="1"/>
  <c r="R1203" i="1"/>
  <c r="R1202" i="1"/>
  <c r="R1200" i="1"/>
  <c r="R1199" i="1"/>
  <c r="R1198" i="1"/>
  <c r="R1196" i="1"/>
  <c r="R1195" i="1"/>
  <c r="R1193" i="1"/>
  <c r="R1190" i="1"/>
  <c r="R1189" i="1"/>
  <c r="R1186" i="1"/>
  <c r="R1183" i="1"/>
  <c r="R1180" i="1"/>
  <c r="R1179" i="1"/>
  <c r="R1178" i="1"/>
  <c r="R1177" i="1"/>
  <c r="R1176" i="1"/>
  <c r="R1175" i="1"/>
  <c r="R1174" i="1"/>
  <c r="R1173" i="1"/>
  <c r="R1172" i="1"/>
  <c r="R1169" i="1"/>
  <c r="R1168" i="1"/>
  <c r="R1167" i="1"/>
  <c r="R1166" i="1"/>
  <c r="R1165" i="1"/>
  <c r="R1162" i="1"/>
  <c r="R1161" i="1"/>
  <c r="R1158" i="1"/>
  <c r="R1155" i="1"/>
  <c r="R1154" i="1"/>
  <c r="R1153" i="1"/>
  <c r="R1152" i="1"/>
  <c r="R1151" i="1"/>
  <c r="R1149" i="1"/>
  <c r="R1148" i="1"/>
  <c r="R1147" i="1"/>
  <c r="R1144" i="1"/>
  <c r="R1142" i="1"/>
  <c r="R1141" i="1"/>
  <c r="R1140" i="1"/>
  <c r="R1139" i="1"/>
  <c r="R1138" i="1"/>
  <c r="R1137" i="1"/>
  <c r="R1136" i="1"/>
  <c r="R1135" i="1"/>
  <c r="R1134" i="1"/>
  <c r="R1132" i="1"/>
  <c r="R1131" i="1"/>
  <c r="R1130" i="1"/>
  <c r="R1129" i="1"/>
  <c r="R1104" i="1"/>
  <c r="R1103" i="1"/>
  <c r="R1102" i="1"/>
  <c r="R1100" i="1"/>
  <c r="R1099" i="1"/>
  <c r="R1094" i="1"/>
  <c r="R1093" i="1"/>
  <c r="R1092" i="1"/>
  <c r="R1091" i="1"/>
  <c r="R1090" i="1"/>
  <c r="R1089" i="1"/>
  <c r="R1088" i="1"/>
  <c r="R1087" i="1"/>
  <c r="R1086" i="1"/>
  <c r="R1083" i="1"/>
  <c r="R1082" i="1"/>
  <c r="R1080" i="1"/>
  <c r="R1079" i="1"/>
  <c r="R1078" i="1"/>
  <c r="R1077" i="1"/>
  <c r="R1076" i="1"/>
  <c r="R1075" i="1"/>
  <c r="R1073" i="1"/>
  <c r="R1072" i="1"/>
  <c r="R1071" i="1"/>
  <c r="R1066" i="1"/>
  <c r="R1063" i="1"/>
  <c r="R1062" i="1"/>
  <c r="R1061" i="1"/>
  <c r="R1060" i="1"/>
  <c r="R1059" i="1"/>
  <c r="R1058" i="1"/>
  <c r="R1057" i="1"/>
  <c r="R1053" i="1"/>
  <c r="R1050" i="1"/>
  <c r="R1049" i="1"/>
  <c r="R1048" i="1"/>
  <c r="R1047" i="1"/>
  <c r="R1046" i="1"/>
  <c r="R1045" i="1"/>
  <c r="R991" i="1"/>
  <c r="R966" i="1"/>
  <c r="R941" i="1"/>
  <c r="R940" i="1"/>
  <c r="R939" i="1"/>
  <c r="R938" i="1"/>
  <c r="R937" i="1"/>
  <c r="R934" i="1"/>
  <c r="R933" i="1"/>
  <c r="R930" i="1"/>
  <c r="R929" i="1"/>
  <c r="R926" i="1"/>
  <c r="R925" i="1"/>
  <c r="R924" i="1"/>
  <c r="R923" i="1"/>
  <c r="R922" i="1"/>
  <c r="R921" i="1"/>
  <c r="R920" i="1"/>
  <c r="R918" i="1"/>
  <c r="R917" i="1"/>
  <c r="R916" i="1"/>
  <c r="R914" i="1"/>
  <c r="R913" i="1"/>
  <c r="R908" i="1"/>
  <c r="R905" i="1"/>
  <c r="R904" i="1"/>
  <c r="R899" i="1"/>
  <c r="R835" i="1"/>
  <c r="R834" i="1"/>
  <c r="R833" i="1"/>
  <c r="R832" i="1"/>
  <c r="R829" i="1"/>
  <c r="R828" i="1"/>
  <c r="R827" i="1"/>
  <c r="R826" i="1"/>
  <c r="R825" i="1"/>
  <c r="R824" i="1"/>
  <c r="R821" i="1"/>
  <c r="R820" i="1"/>
  <c r="R819" i="1"/>
  <c r="R818" i="1"/>
  <c r="R817" i="1"/>
  <c r="R816" i="1"/>
  <c r="R815" i="1"/>
  <c r="R814" i="1"/>
  <c r="R813" i="1"/>
  <c r="R810" i="1"/>
  <c r="R807" i="1"/>
  <c r="R806" i="1"/>
  <c r="R801" i="1"/>
  <c r="R800" i="1"/>
  <c r="R798" i="1"/>
  <c r="R788" i="1"/>
  <c r="R787" i="1"/>
  <c r="R786" i="1"/>
  <c r="R784" i="1"/>
  <c r="R781" i="1"/>
  <c r="R780" i="1"/>
  <c r="R779" i="1"/>
  <c r="R770" i="1"/>
  <c r="R762" i="1"/>
  <c r="R759" i="1"/>
  <c r="R758" i="1"/>
  <c r="R757" i="1"/>
  <c r="R754" i="1"/>
  <c r="R753" i="1"/>
  <c r="R749" i="1"/>
  <c r="R748" i="1"/>
  <c r="R744" i="1"/>
  <c r="R743" i="1"/>
  <c r="R741" i="1"/>
  <c r="R740" i="1"/>
  <c r="R739" i="1"/>
  <c r="R737" i="1"/>
  <c r="R729" i="1"/>
  <c r="R723" i="1"/>
  <c r="R719" i="1"/>
  <c r="R718" i="1"/>
  <c r="R717" i="1"/>
  <c r="R716" i="1"/>
  <c r="R714" i="1"/>
  <c r="R713" i="1"/>
  <c r="R712" i="1"/>
  <c r="R711" i="1"/>
  <c r="R710" i="1"/>
  <c r="R705" i="1"/>
  <c r="R703" i="1"/>
  <c r="R701" i="1"/>
  <c r="R698" i="1"/>
  <c r="R693" i="1"/>
  <c r="R692" i="1"/>
  <c r="R689" i="1"/>
  <c r="R688" i="1"/>
  <c r="R687" i="1"/>
  <c r="R685" i="1"/>
  <c r="R682" i="1"/>
  <c r="R681" i="1"/>
  <c r="R679" i="1"/>
  <c r="R675" i="1"/>
  <c r="R641" i="1"/>
  <c r="R640" i="1"/>
  <c r="R639" i="1"/>
  <c r="R638" i="1"/>
  <c r="R637" i="1"/>
  <c r="R634" i="1"/>
  <c r="R604" i="1"/>
  <c r="R502" i="1"/>
  <c r="R493" i="1"/>
  <c r="R490" i="1"/>
  <c r="R489" i="1"/>
  <c r="R486" i="1"/>
  <c r="R483" i="1"/>
  <c r="R480" i="1"/>
  <c r="R478" i="1"/>
  <c r="R476" i="1"/>
  <c r="R473" i="1"/>
  <c r="R404" i="1"/>
  <c r="R400" i="1"/>
  <c r="R397" i="1"/>
  <c r="R396" i="1"/>
  <c r="R395" i="1"/>
  <c r="R394" i="1"/>
  <c r="R392" i="1"/>
  <c r="R391" i="1"/>
  <c r="R385" i="1"/>
  <c r="R381" i="1"/>
  <c r="R380" i="1"/>
  <c r="R374" i="1"/>
  <c r="R371" i="1"/>
  <c r="R370" i="1"/>
  <c r="R355" i="1"/>
  <c r="R323" i="1"/>
  <c r="R320" i="1"/>
  <c r="R318" i="1"/>
  <c r="R300" i="1"/>
  <c r="R297" i="1"/>
  <c r="R296" i="1"/>
  <c r="R295" i="1"/>
  <c r="R286" i="1"/>
  <c r="R280" i="1"/>
  <c r="R195" i="1"/>
  <c r="R192" i="1"/>
  <c r="R190" i="1"/>
  <c r="R188" i="1"/>
  <c r="R181" i="1"/>
  <c r="R156" i="1"/>
  <c r="R148" i="1"/>
  <c r="R147" i="1"/>
  <c r="R140" i="1"/>
  <c r="R137" i="1"/>
  <c r="R136" i="1"/>
  <c r="R135" i="1"/>
  <c r="R134" i="1"/>
  <c r="R133" i="1"/>
  <c r="R118" i="1"/>
  <c r="R103" i="1"/>
  <c r="R94" i="1"/>
  <c r="R92" i="1"/>
  <c r="R91" i="1"/>
  <c r="R83" i="1"/>
  <c r="R60" i="1"/>
  <c r="R59" i="1"/>
  <c r="R20" i="1"/>
  <c r="P1226" i="1"/>
  <c r="P801" i="1"/>
  <c r="P800" i="1"/>
  <c r="P798" i="1"/>
  <c r="P797" i="1"/>
  <c r="P794" i="1"/>
  <c r="P793" i="1"/>
  <c r="P791" i="1"/>
  <c r="P784" i="1"/>
  <c r="P781" i="1"/>
  <c r="P780" i="1"/>
  <c r="P779" i="1"/>
  <c r="P778" i="1"/>
  <c r="P777" i="1"/>
  <c r="P770" i="1"/>
  <c r="P769" i="1"/>
  <c r="P766" i="1"/>
  <c r="P760" i="1"/>
  <c r="P759" i="1"/>
  <c r="P758" i="1"/>
  <c r="P753" i="1"/>
  <c r="P752" i="1"/>
  <c r="P749" i="1"/>
  <c r="P748" i="1"/>
  <c r="P745" i="1"/>
  <c r="P744" i="1"/>
  <c r="P743" i="1"/>
  <c r="P742" i="1"/>
  <c r="P741" i="1"/>
  <c r="P740" i="1"/>
  <c r="P739" i="1"/>
  <c r="P738" i="1"/>
  <c r="P737" i="1"/>
  <c r="P734" i="1"/>
  <c r="P733" i="1"/>
  <c r="P730" i="1"/>
  <c r="P729" i="1"/>
  <c r="P728" i="1"/>
  <c r="P723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5" i="1"/>
  <c r="P704" i="1"/>
  <c r="P703" i="1"/>
  <c r="P702" i="1"/>
  <c r="P701" i="1"/>
  <c r="P687" i="1"/>
  <c r="P686" i="1"/>
  <c r="P685" i="1"/>
  <c r="P682" i="1"/>
  <c r="P681" i="1"/>
  <c r="P679" i="1"/>
  <c r="P675" i="1"/>
  <c r="P634" i="1"/>
  <c r="P633" i="1"/>
  <c r="P609" i="1"/>
  <c r="P604" i="1"/>
  <c r="P524" i="1"/>
  <c r="P519" i="1"/>
  <c r="P502" i="1"/>
  <c r="P501" i="1"/>
  <c r="P500" i="1"/>
  <c r="P499" i="1"/>
  <c r="P498" i="1"/>
  <c r="P497" i="1"/>
  <c r="P496" i="1"/>
  <c r="P493" i="1"/>
  <c r="P490" i="1"/>
  <c r="P489" i="1"/>
  <c r="P488" i="1"/>
  <c r="P487" i="1"/>
  <c r="P486" i="1"/>
  <c r="P470" i="1"/>
  <c r="P467" i="1"/>
  <c r="P466" i="1"/>
  <c r="P465" i="1"/>
  <c r="P464" i="1"/>
  <c r="P463" i="1"/>
  <c r="P462" i="1"/>
  <c r="P403" i="1"/>
  <c r="P402" i="1"/>
  <c r="P401" i="1"/>
  <c r="P400" i="1"/>
  <c r="P392" i="1"/>
  <c r="P391" i="1"/>
  <c r="P386" i="1"/>
  <c r="P381" i="1"/>
  <c r="P380" i="1"/>
  <c r="P374" i="1"/>
  <c r="P367" i="1"/>
  <c r="P364" i="1"/>
  <c r="P363" i="1"/>
  <c r="P362" i="1"/>
  <c r="P349" i="1"/>
  <c r="P344" i="1"/>
  <c r="P343" i="1"/>
  <c r="P339" i="1"/>
  <c r="P331" i="1"/>
  <c r="P325" i="1"/>
  <c r="P324" i="1"/>
  <c r="P323" i="1"/>
  <c r="P319" i="1"/>
  <c r="P315" i="1"/>
  <c r="P310" i="1"/>
  <c r="P309" i="1"/>
  <c r="P308" i="1"/>
  <c r="P300" i="1"/>
  <c r="P297" i="1"/>
  <c r="P296" i="1"/>
  <c r="P295" i="1"/>
  <c r="P286" i="1"/>
  <c r="P280" i="1"/>
  <c r="P197" i="1"/>
  <c r="P195" i="1"/>
  <c r="P192" i="1"/>
  <c r="P190" i="1"/>
  <c r="P188" i="1"/>
  <c r="P181" i="1"/>
  <c r="P180" i="1"/>
  <c r="P179" i="1"/>
  <c r="P172" i="1"/>
  <c r="P170" i="1"/>
  <c r="P168" i="1"/>
  <c r="P156" i="1"/>
  <c r="P154" i="1"/>
  <c r="P153" i="1"/>
  <c r="P152" i="1"/>
  <c r="P149" i="1"/>
  <c r="P148" i="1"/>
  <c r="P147" i="1"/>
  <c r="P142" i="1"/>
  <c r="P141" i="1"/>
  <c r="P140" i="1"/>
  <c r="P139" i="1"/>
  <c r="P137" i="1"/>
  <c r="P136" i="1"/>
  <c r="P135" i="1"/>
  <c r="P134" i="1"/>
  <c r="P133" i="1"/>
  <c r="P127" i="1"/>
  <c r="P126" i="1"/>
  <c r="P125" i="1"/>
  <c r="P118" i="1"/>
  <c r="P117" i="1"/>
  <c r="P116" i="1"/>
  <c r="P114" i="1"/>
  <c r="P110" i="1"/>
  <c r="P109" i="1"/>
  <c r="P108" i="1"/>
  <c r="P104" i="1"/>
  <c r="P103" i="1"/>
  <c r="P100" i="1"/>
  <c r="P98" i="1"/>
  <c r="P97" i="1"/>
  <c r="P95" i="1"/>
  <c r="P94" i="1"/>
  <c r="P93" i="1"/>
  <c r="P92" i="1"/>
  <c r="P91" i="1"/>
  <c r="P89" i="1"/>
  <c r="P83" i="1"/>
  <c r="P28" i="1"/>
  <c r="P24" i="1"/>
  <c r="O1226" i="1"/>
  <c r="O1150" i="1"/>
  <c r="O801" i="1"/>
  <c r="O800" i="1"/>
  <c r="O798" i="1"/>
  <c r="O797" i="1"/>
  <c r="O794" i="1"/>
  <c r="O793" i="1"/>
  <c r="O791" i="1"/>
  <c r="O788" i="1"/>
  <c r="O787" i="1"/>
  <c r="O786" i="1"/>
  <c r="O785" i="1"/>
  <c r="O784" i="1"/>
  <c r="O781" i="1"/>
  <c r="O780" i="1"/>
  <c r="O779" i="1"/>
  <c r="O778" i="1"/>
  <c r="O777" i="1"/>
  <c r="O774" i="1"/>
  <c r="O771" i="1"/>
  <c r="O770" i="1"/>
  <c r="O769" i="1"/>
  <c r="O766" i="1"/>
  <c r="O765" i="1"/>
  <c r="O762" i="1"/>
  <c r="O760" i="1"/>
  <c r="O759" i="1"/>
  <c r="O758" i="1"/>
  <c r="O757" i="1"/>
  <c r="O754" i="1"/>
  <c r="O753" i="1"/>
  <c r="O752" i="1"/>
  <c r="O749" i="1"/>
  <c r="O748" i="1"/>
  <c r="O745" i="1"/>
  <c r="O744" i="1"/>
  <c r="O743" i="1"/>
  <c r="O742" i="1"/>
  <c r="O741" i="1"/>
  <c r="O740" i="1"/>
  <c r="O739" i="1"/>
  <c r="O738" i="1"/>
  <c r="O737" i="1"/>
  <c r="O734" i="1"/>
  <c r="O733" i="1"/>
  <c r="O730" i="1"/>
  <c r="O729" i="1"/>
  <c r="O728" i="1"/>
  <c r="O723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5" i="1"/>
  <c r="O704" i="1"/>
  <c r="O703" i="1"/>
  <c r="O702" i="1"/>
  <c r="O701" i="1"/>
  <c r="O698" i="1"/>
  <c r="O697" i="1"/>
  <c r="O696" i="1"/>
  <c r="O692" i="1"/>
  <c r="O689" i="1"/>
  <c r="O688" i="1"/>
  <c r="O687" i="1"/>
  <c r="O686" i="1"/>
  <c r="O685" i="1"/>
  <c r="O682" i="1"/>
  <c r="O681" i="1"/>
  <c r="O680" i="1"/>
  <c r="O679" i="1"/>
  <c r="O675" i="1"/>
  <c r="O637" i="1"/>
  <c r="O636" i="1"/>
  <c r="O634" i="1"/>
  <c r="O633" i="1"/>
  <c r="O609" i="1"/>
  <c r="O604" i="1"/>
  <c r="O524" i="1"/>
  <c r="O519" i="1"/>
  <c r="O502" i="1"/>
  <c r="O501" i="1"/>
  <c r="O500" i="1"/>
  <c r="O499" i="1"/>
  <c r="O498" i="1"/>
  <c r="O497" i="1"/>
  <c r="O496" i="1"/>
  <c r="O493" i="1"/>
  <c r="O490" i="1"/>
  <c r="O489" i="1"/>
  <c r="O488" i="1"/>
  <c r="O487" i="1"/>
  <c r="O486" i="1"/>
  <c r="O483" i="1"/>
  <c r="O480" i="1"/>
  <c r="O478" i="1"/>
  <c r="O477" i="1"/>
  <c r="O476" i="1"/>
  <c r="O475" i="1"/>
  <c r="O474" i="1"/>
  <c r="O470" i="1"/>
  <c r="O467" i="1"/>
  <c r="O466" i="1"/>
  <c r="O465" i="1"/>
  <c r="O464" i="1"/>
  <c r="O463" i="1"/>
  <c r="O462" i="1"/>
  <c r="O404" i="1"/>
  <c r="O403" i="1"/>
  <c r="O402" i="1"/>
  <c r="O401" i="1"/>
  <c r="O400" i="1"/>
  <c r="O397" i="1"/>
  <c r="O396" i="1"/>
  <c r="O395" i="1"/>
  <c r="O394" i="1"/>
  <c r="O393" i="1"/>
  <c r="O392" i="1"/>
  <c r="O391" i="1"/>
  <c r="O390" i="1"/>
  <c r="O387" i="1"/>
  <c r="O386" i="1"/>
  <c r="O385" i="1"/>
  <c r="O384" i="1"/>
  <c r="O381" i="1"/>
  <c r="O380" i="1"/>
  <c r="O374" i="1"/>
  <c r="O371" i="1"/>
  <c r="O370" i="1"/>
  <c r="O367" i="1"/>
  <c r="O364" i="1"/>
  <c r="O362" i="1"/>
  <c r="O352" i="1"/>
  <c r="O349" i="1"/>
  <c r="O344" i="1"/>
  <c r="O343" i="1"/>
  <c r="O339" i="1"/>
  <c r="O331" i="1"/>
  <c r="O325" i="1"/>
  <c r="O324" i="1"/>
  <c r="O323" i="1"/>
  <c r="O319" i="1"/>
  <c r="O317" i="1"/>
  <c r="O316" i="1"/>
  <c r="O315" i="1"/>
  <c r="O314" i="1"/>
  <c r="O313" i="1"/>
  <c r="O301" i="1"/>
  <c r="O300" i="1"/>
  <c r="O299" i="1"/>
  <c r="O297" i="1"/>
  <c r="O296" i="1"/>
  <c r="O295" i="1"/>
  <c r="O286" i="1"/>
  <c r="O280" i="1"/>
  <c r="O206" i="1"/>
  <c r="O197" i="1"/>
  <c r="O195" i="1"/>
  <c r="O192" i="1"/>
  <c r="O190" i="1"/>
  <c r="O188" i="1"/>
  <c r="O181" i="1"/>
  <c r="O180" i="1"/>
  <c r="O179" i="1"/>
  <c r="O172" i="1"/>
  <c r="O171" i="1"/>
  <c r="O170" i="1"/>
  <c r="O168" i="1"/>
  <c r="O156" i="1"/>
  <c r="O154" i="1"/>
  <c r="O153" i="1"/>
  <c r="O152" i="1"/>
  <c r="O149" i="1"/>
  <c r="O148" i="1"/>
  <c r="O147" i="1"/>
  <c r="O142" i="1"/>
  <c r="O141" i="1"/>
  <c r="O140" i="1"/>
  <c r="O139" i="1"/>
  <c r="O137" i="1"/>
  <c r="O136" i="1"/>
  <c r="O135" i="1"/>
  <c r="O134" i="1"/>
  <c r="O133" i="1"/>
  <c r="O127" i="1"/>
  <c r="O126" i="1"/>
  <c r="O125" i="1"/>
  <c r="O118" i="1"/>
  <c r="O117" i="1"/>
  <c r="O116" i="1"/>
  <c r="O114" i="1"/>
  <c r="O112" i="1"/>
  <c r="O111" i="1"/>
  <c r="O110" i="1"/>
  <c r="O109" i="1"/>
  <c r="O108" i="1"/>
  <c r="O104" i="1"/>
  <c r="O103" i="1"/>
  <c r="O100" i="1"/>
  <c r="O98" i="1"/>
  <c r="O97" i="1"/>
  <c r="O95" i="1"/>
  <c r="O94" i="1"/>
  <c r="O93" i="1"/>
  <c r="O92" i="1"/>
  <c r="O91" i="1"/>
  <c r="O89" i="1"/>
  <c r="O83" i="1"/>
  <c r="O74" i="1"/>
  <c r="O60" i="1"/>
  <c r="O59" i="1"/>
  <c r="O50" i="1"/>
  <c r="O28" i="1"/>
  <c r="O25" i="1"/>
  <c r="O24" i="1"/>
  <c r="O23" i="1"/>
  <c r="N1226" i="1"/>
  <c r="N1150" i="1"/>
  <c r="N801" i="1"/>
  <c r="N800" i="1"/>
  <c r="N798" i="1"/>
  <c r="N797" i="1"/>
  <c r="N794" i="1"/>
  <c r="N793" i="1"/>
  <c r="N791" i="1"/>
  <c r="N788" i="1"/>
  <c r="N787" i="1"/>
  <c r="N786" i="1"/>
  <c r="N785" i="1"/>
  <c r="N784" i="1"/>
  <c r="N781" i="1"/>
  <c r="N780" i="1"/>
  <c r="N779" i="1"/>
  <c r="N778" i="1"/>
  <c r="N777" i="1"/>
  <c r="N774" i="1"/>
  <c r="N771" i="1"/>
  <c r="N770" i="1"/>
  <c r="N769" i="1"/>
  <c r="N766" i="1"/>
  <c r="N765" i="1"/>
  <c r="N762" i="1"/>
  <c r="N760" i="1"/>
  <c r="N759" i="1"/>
  <c r="N758" i="1"/>
  <c r="N757" i="1"/>
  <c r="N754" i="1"/>
  <c r="N753" i="1"/>
  <c r="N752" i="1"/>
  <c r="N749" i="1"/>
  <c r="N748" i="1"/>
  <c r="N747" i="1"/>
  <c r="N745" i="1"/>
  <c r="N744" i="1"/>
  <c r="N740" i="1"/>
  <c r="N739" i="1"/>
  <c r="N738" i="1"/>
  <c r="N737" i="1"/>
  <c r="N734" i="1"/>
  <c r="N733" i="1"/>
  <c r="N730" i="1"/>
  <c r="N729" i="1"/>
  <c r="N728" i="1"/>
  <c r="N724" i="1"/>
  <c r="N723" i="1"/>
  <c r="N722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5" i="1"/>
  <c r="N704" i="1"/>
  <c r="N703" i="1"/>
  <c r="N702" i="1"/>
  <c r="N701" i="1"/>
  <c r="N698" i="1"/>
  <c r="N697" i="1"/>
  <c r="N696" i="1"/>
  <c r="N692" i="1"/>
  <c r="N689" i="1"/>
  <c r="N688" i="1"/>
  <c r="N686" i="1"/>
  <c r="N685" i="1"/>
  <c r="N682" i="1"/>
  <c r="N680" i="1"/>
  <c r="N679" i="1"/>
  <c r="N675" i="1"/>
  <c r="N637" i="1"/>
  <c r="N636" i="1"/>
  <c r="N634" i="1"/>
  <c r="N633" i="1"/>
  <c r="N609" i="1"/>
  <c r="N604" i="1"/>
  <c r="N590" i="1"/>
  <c r="N524" i="1"/>
  <c r="N519" i="1"/>
  <c r="N502" i="1"/>
  <c r="N501" i="1"/>
  <c r="N500" i="1"/>
  <c r="N499" i="1"/>
  <c r="N498" i="1"/>
  <c r="N497" i="1"/>
  <c r="N496" i="1"/>
  <c r="N493" i="1"/>
  <c r="N490" i="1"/>
  <c r="N489" i="1"/>
  <c r="N488" i="1"/>
  <c r="N487" i="1"/>
  <c r="N486" i="1"/>
  <c r="N483" i="1"/>
  <c r="N480" i="1"/>
  <c r="N478" i="1"/>
  <c r="N477" i="1"/>
  <c r="N476" i="1"/>
  <c r="N475" i="1"/>
  <c r="N474" i="1"/>
  <c r="N473" i="1"/>
  <c r="N470" i="1"/>
  <c r="N467" i="1"/>
  <c r="N466" i="1"/>
  <c r="N465" i="1"/>
  <c r="N464" i="1"/>
  <c r="N463" i="1"/>
  <c r="N462" i="1"/>
  <c r="N404" i="1"/>
  <c r="N403" i="1"/>
  <c r="N402" i="1"/>
  <c r="N401" i="1"/>
  <c r="N400" i="1"/>
  <c r="N397" i="1"/>
  <c r="N396" i="1"/>
  <c r="N395" i="1"/>
  <c r="N394" i="1"/>
  <c r="N393" i="1"/>
  <c r="N392" i="1"/>
  <c r="N391" i="1"/>
  <c r="N390" i="1"/>
  <c r="N387" i="1"/>
  <c r="N386" i="1"/>
  <c r="N385" i="1"/>
  <c r="N384" i="1"/>
  <c r="N381" i="1"/>
  <c r="N380" i="1"/>
  <c r="N374" i="1"/>
  <c r="N371" i="1"/>
  <c r="N370" i="1"/>
  <c r="N367" i="1"/>
  <c r="N364" i="1"/>
  <c r="N346" i="1"/>
  <c r="N345" i="1"/>
  <c r="N344" i="1"/>
  <c r="N343" i="1"/>
  <c r="N339" i="1"/>
  <c r="N336" i="1"/>
  <c r="N335" i="1"/>
  <c r="N334" i="1"/>
  <c r="N333" i="1"/>
  <c r="N332" i="1"/>
  <c r="N328" i="1"/>
  <c r="N325" i="1"/>
  <c r="N324" i="1"/>
  <c r="N323" i="1"/>
  <c r="N317" i="1"/>
  <c r="N316" i="1"/>
  <c r="N314" i="1"/>
  <c r="N313" i="1"/>
  <c r="N301" i="1"/>
  <c r="N300" i="1"/>
  <c r="N299" i="1"/>
  <c r="N297" i="1"/>
  <c r="N296" i="1"/>
  <c r="N295" i="1"/>
  <c r="N286" i="1"/>
  <c r="N280" i="1"/>
  <c r="N206" i="1"/>
  <c r="N197" i="1"/>
  <c r="N195" i="1"/>
  <c r="N192" i="1"/>
  <c r="N190" i="1"/>
  <c r="N188" i="1"/>
  <c r="N181" i="1"/>
  <c r="N180" i="1"/>
  <c r="N179" i="1"/>
  <c r="N178" i="1"/>
  <c r="N172" i="1"/>
  <c r="N171" i="1"/>
  <c r="N170" i="1"/>
  <c r="N168" i="1"/>
  <c r="N156" i="1"/>
  <c r="N154" i="1"/>
  <c r="N153" i="1"/>
  <c r="N152" i="1"/>
  <c r="N149" i="1"/>
  <c r="N148" i="1"/>
  <c r="N147" i="1"/>
  <c r="N142" i="1"/>
  <c r="N141" i="1"/>
  <c r="N140" i="1"/>
  <c r="N139" i="1"/>
  <c r="N137" i="1"/>
  <c r="N136" i="1"/>
  <c r="N135" i="1"/>
  <c r="N134" i="1"/>
  <c r="N133" i="1"/>
  <c r="N127" i="1"/>
  <c r="N126" i="1"/>
  <c r="N125" i="1"/>
  <c r="N118" i="1"/>
  <c r="N117" i="1"/>
  <c r="N116" i="1"/>
  <c r="N114" i="1"/>
  <c r="N110" i="1"/>
  <c r="N109" i="1"/>
  <c r="N108" i="1"/>
  <c r="N104" i="1"/>
  <c r="N103" i="1"/>
  <c r="N100" i="1"/>
  <c r="N97" i="1"/>
  <c r="N95" i="1"/>
  <c r="N93" i="1"/>
  <c r="N92" i="1"/>
  <c r="N91" i="1"/>
  <c r="N89" i="1"/>
  <c r="N86" i="1"/>
  <c r="N83" i="1"/>
  <c r="N74" i="1"/>
  <c r="N59" i="1"/>
  <c r="N50" i="1"/>
  <c r="N28" i="1"/>
  <c r="N24" i="1"/>
  <c r="N23" i="1"/>
  <c r="M1150" i="1"/>
  <c r="M801" i="1"/>
  <c r="M800" i="1"/>
  <c r="M798" i="1"/>
  <c r="M797" i="1"/>
  <c r="M794" i="1"/>
  <c r="M793" i="1"/>
  <c r="M791" i="1"/>
  <c r="M781" i="1"/>
  <c r="M780" i="1"/>
  <c r="M779" i="1"/>
  <c r="M778" i="1"/>
  <c r="M777" i="1"/>
  <c r="M770" i="1"/>
  <c r="M749" i="1"/>
  <c r="M748" i="1"/>
  <c r="M745" i="1"/>
  <c r="M744" i="1"/>
  <c r="M743" i="1"/>
  <c r="M742" i="1"/>
  <c r="M739" i="1"/>
  <c r="M738" i="1"/>
  <c r="M737" i="1"/>
  <c r="M730" i="1"/>
  <c r="M729" i="1"/>
  <c r="M723" i="1"/>
  <c r="M692" i="1"/>
  <c r="M687" i="1"/>
  <c r="M681" i="1"/>
  <c r="M679" i="1"/>
  <c r="M675" i="1"/>
  <c r="M609" i="1"/>
  <c r="M604" i="1"/>
  <c r="M524" i="1"/>
  <c r="M519" i="1"/>
  <c r="M502" i="1"/>
  <c r="M490" i="1"/>
  <c r="M489" i="1"/>
  <c r="M488" i="1"/>
  <c r="M487" i="1"/>
  <c r="M486" i="1"/>
  <c r="M480" i="1"/>
  <c r="M479" i="1"/>
  <c r="M470" i="1"/>
  <c r="M467" i="1"/>
  <c r="M466" i="1"/>
  <c r="M465" i="1"/>
  <c r="M464" i="1"/>
  <c r="M463" i="1"/>
  <c r="M462" i="1"/>
  <c r="M403" i="1"/>
  <c r="M401" i="1"/>
  <c r="M400" i="1"/>
  <c r="M392" i="1"/>
  <c r="M391" i="1"/>
  <c r="M387" i="1"/>
  <c r="M386" i="1"/>
  <c r="M374" i="1"/>
  <c r="M367" i="1"/>
  <c r="M364" i="1"/>
  <c r="M363" i="1"/>
  <c r="M362" i="1"/>
  <c r="M344" i="1"/>
  <c r="M343" i="1"/>
  <c r="M325" i="1"/>
  <c r="M324" i="1"/>
  <c r="M319" i="1"/>
  <c r="M317" i="1"/>
  <c r="M316" i="1"/>
  <c r="M313" i="1"/>
  <c r="M310" i="1"/>
  <c r="M309" i="1"/>
  <c r="M308" i="1"/>
  <c r="M297" i="1"/>
  <c r="M295" i="1"/>
  <c r="M286" i="1"/>
  <c r="M280" i="1"/>
  <c r="M197" i="1"/>
  <c r="M195" i="1"/>
  <c r="M192" i="1"/>
  <c r="M190" i="1"/>
  <c r="M188" i="1"/>
  <c r="M181" i="1"/>
  <c r="M180" i="1"/>
  <c r="M179" i="1"/>
  <c r="M172" i="1"/>
  <c r="M168" i="1"/>
  <c r="M156" i="1"/>
  <c r="M154" i="1"/>
  <c r="M152" i="1"/>
  <c r="M148" i="1"/>
  <c r="M147" i="1"/>
  <c r="M142" i="1"/>
  <c r="M141" i="1"/>
  <c r="M140" i="1"/>
  <c r="M139" i="1"/>
  <c r="M137" i="1"/>
  <c r="M136" i="1"/>
  <c r="M135" i="1"/>
  <c r="M134" i="1"/>
  <c r="M133" i="1"/>
  <c r="M127" i="1"/>
  <c r="M126" i="1"/>
  <c r="M125" i="1"/>
  <c r="M118" i="1"/>
  <c r="M117" i="1"/>
  <c r="M116" i="1"/>
  <c r="M114" i="1"/>
  <c r="M110" i="1"/>
  <c r="M109" i="1"/>
  <c r="M108" i="1"/>
  <c r="M104" i="1"/>
  <c r="M103" i="1"/>
  <c r="M100" i="1"/>
  <c r="M98" i="1"/>
  <c r="M97" i="1"/>
  <c r="M95" i="1"/>
  <c r="M94" i="1"/>
  <c r="M93" i="1"/>
  <c r="M92" i="1"/>
  <c r="M89" i="1"/>
  <c r="M83" i="1"/>
  <c r="M65" i="1"/>
  <c r="M63" i="1"/>
  <c r="M62" i="1"/>
  <c r="M50" i="1"/>
  <c r="M28" i="1"/>
  <c r="M25" i="1"/>
  <c r="L1226" i="1"/>
  <c r="L1210" i="1"/>
  <c r="L1150" i="1"/>
  <c r="L915" i="1"/>
  <c r="L801" i="1"/>
  <c r="L800" i="1"/>
  <c r="L798" i="1"/>
  <c r="L797" i="1"/>
  <c r="L794" i="1"/>
  <c r="L793" i="1"/>
  <c r="L791" i="1"/>
  <c r="L788" i="1"/>
  <c r="L787" i="1"/>
  <c r="L786" i="1"/>
  <c r="L785" i="1"/>
  <c r="L784" i="1"/>
  <c r="L781" i="1"/>
  <c r="L780" i="1"/>
  <c r="L779" i="1"/>
  <c r="L778" i="1"/>
  <c r="L777" i="1"/>
  <c r="L774" i="1"/>
  <c r="L771" i="1"/>
  <c r="L770" i="1"/>
  <c r="L769" i="1"/>
  <c r="L766" i="1"/>
  <c r="L765" i="1"/>
  <c r="L762" i="1"/>
  <c r="L760" i="1"/>
  <c r="L759" i="1"/>
  <c r="L758" i="1"/>
  <c r="L757" i="1"/>
  <c r="L754" i="1"/>
  <c r="L753" i="1"/>
  <c r="L752" i="1"/>
  <c r="L749" i="1"/>
  <c r="L748" i="1"/>
  <c r="L745" i="1"/>
  <c r="L744" i="1"/>
  <c r="L743" i="1"/>
  <c r="L742" i="1"/>
  <c r="L741" i="1"/>
  <c r="L740" i="1"/>
  <c r="L739" i="1"/>
  <c r="L738" i="1"/>
  <c r="L737" i="1"/>
  <c r="L734" i="1"/>
  <c r="L733" i="1"/>
  <c r="L730" i="1"/>
  <c r="L729" i="1"/>
  <c r="L728" i="1"/>
  <c r="L723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5" i="1"/>
  <c r="L704" i="1"/>
  <c r="L703" i="1"/>
  <c r="L702" i="1"/>
  <c r="L701" i="1"/>
  <c r="L698" i="1"/>
  <c r="L697" i="1"/>
  <c r="L696" i="1"/>
  <c r="L692" i="1"/>
  <c r="L689" i="1"/>
  <c r="L688" i="1"/>
  <c r="L687" i="1"/>
  <c r="L686" i="1"/>
  <c r="L685" i="1"/>
  <c r="L682" i="1"/>
  <c r="L681" i="1"/>
  <c r="L680" i="1"/>
  <c r="L679" i="1"/>
  <c r="L675" i="1"/>
  <c r="L637" i="1"/>
  <c r="L636" i="1"/>
  <c r="L634" i="1"/>
  <c r="L633" i="1"/>
  <c r="L609" i="1"/>
  <c r="L604" i="1"/>
  <c r="L524" i="1"/>
  <c r="L519" i="1"/>
  <c r="L502" i="1"/>
  <c r="L501" i="1"/>
  <c r="L500" i="1"/>
  <c r="L499" i="1"/>
  <c r="L498" i="1"/>
  <c r="L497" i="1"/>
  <c r="L496" i="1"/>
  <c r="L493" i="1"/>
  <c r="L490" i="1"/>
  <c r="L489" i="1"/>
  <c r="L488" i="1"/>
  <c r="L487" i="1"/>
  <c r="L486" i="1"/>
  <c r="L483" i="1"/>
  <c r="L482" i="1"/>
  <c r="L481" i="1"/>
  <c r="L480" i="1"/>
  <c r="L478" i="1"/>
  <c r="L477" i="1"/>
  <c r="L476" i="1"/>
  <c r="L475" i="1"/>
  <c r="L474" i="1"/>
  <c r="L473" i="1"/>
  <c r="L470" i="1"/>
  <c r="L467" i="1"/>
  <c r="L466" i="1"/>
  <c r="L465" i="1"/>
  <c r="L464" i="1"/>
  <c r="L463" i="1"/>
  <c r="L462" i="1"/>
  <c r="L404" i="1"/>
  <c r="L403" i="1"/>
  <c r="L402" i="1"/>
  <c r="L401" i="1"/>
  <c r="L400" i="1"/>
  <c r="L397" i="1"/>
  <c r="L396" i="1"/>
  <c r="L395" i="1"/>
  <c r="L394" i="1"/>
  <c r="L393" i="1"/>
  <c r="L392" i="1"/>
  <c r="L391" i="1"/>
  <c r="L390" i="1"/>
  <c r="L387" i="1"/>
  <c r="L386" i="1"/>
  <c r="L385" i="1"/>
  <c r="L384" i="1"/>
  <c r="L381" i="1"/>
  <c r="L380" i="1"/>
  <c r="L374" i="1"/>
  <c r="L371" i="1"/>
  <c r="L370" i="1"/>
  <c r="L367" i="1"/>
  <c r="L364" i="1"/>
  <c r="L363" i="1"/>
  <c r="L362" i="1"/>
  <c r="L349" i="1"/>
  <c r="L344" i="1"/>
  <c r="L343" i="1"/>
  <c r="L339" i="1"/>
  <c r="L325" i="1"/>
  <c r="L324" i="1"/>
  <c r="L323" i="1"/>
  <c r="L319" i="1"/>
  <c r="L317" i="1"/>
  <c r="L316" i="1"/>
  <c r="L315" i="1"/>
  <c r="L314" i="1"/>
  <c r="L313" i="1"/>
  <c r="L310" i="1"/>
  <c r="L309" i="1"/>
  <c r="L308" i="1"/>
  <c r="L301" i="1"/>
  <c r="L300" i="1"/>
  <c r="L299" i="1"/>
  <c r="L297" i="1"/>
  <c r="L296" i="1"/>
  <c r="L295" i="1"/>
  <c r="L286" i="1"/>
  <c r="L280" i="1"/>
  <c r="L206" i="1"/>
  <c r="L197" i="1"/>
  <c r="L195" i="1"/>
  <c r="L192" i="1"/>
  <c r="L190" i="1"/>
  <c r="L188" i="1"/>
  <c r="L181" i="1"/>
  <c r="L180" i="1"/>
  <c r="L179" i="1"/>
  <c r="L172" i="1"/>
  <c r="L171" i="1"/>
  <c r="L170" i="1"/>
  <c r="L168" i="1"/>
  <c r="L156" i="1"/>
  <c r="L154" i="1"/>
  <c r="L153" i="1"/>
  <c r="L152" i="1"/>
  <c r="L149" i="1"/>
  <c r="L148" i="1"/>
  <c r="L147" i="1"/>
  <c r="L142" i="1"/>
  <c r="L141" i="1"/>
  <c r="L140" i="1"/>
  <c r="L139" i="1"/>
  <c r="L137" i="1"/>
  <c r="L136" i="1"/>
  <c r="L135" i="1"/>
  <c r="L134" i="1"/>
  <c r="L133" i="1"/>
  <c r="L127" i="1"/>
  <c r="L126" i="1"/>
  <c r="L125" i="1"/>
  <c r="L118" i="1"/>
  <c r="L117" i="1"/>
  <c r="L116" i="1"/>
  <c r="L114" i="1"/>
  <c r="L110" i="1"/>
  <c r="L109" i="1"/>
  <c r="L108" i="1"/>
  <c r="L104" i="1"/>
  <c r="L103" i="1"/>
  <c r="L100" i="1"/>
  <c r="L98" i="1"/>
  <c r="L97" i="1"/>
  <c r="L95" i="1"/>
  <c r="L94" i="1"/>
  <c r="L93" i="1"/>
  <c r="L92" i="1"/>
  <c r="L91" i="1"/>
  <c r="L89" i="1"/>
  <c r="L83" i="1"/>
  <c r="L75" i="1"/>
  <c r="L74" i="1"/>
  <c r="L72" i="1"/>
  <c r="L71" i="1"/>
  <c r="L70" i="1"/>
  <c r="L69" i="1"/>
  <c r="L64" i="1"/>
  <c r="L61" i="1"/>
  <c r="L60" i="1"/>
  <c r="L59" i="1"/>
  <c r="L50" i="1"/>
  <c r="L28" i="1"/>
  <c r="L25" i="1"/>
  <c r="L24" i="1"/>
  <c r="L23" i="1"/>
  <c r="U342" i="1"/>
  <c r="U99" i="1"/>
  <c r="U88" i="1"/>
  <c r="S342" i="1"/>
  <c r="S99" i="1"/>
  <c r="S88" i="1"/>
  <c r="P342" i="1"/>
  <c r="P99" i="1"/>
  <c r="P88" i="1"/>
  <c r="O342" i="1"/>
  <c r="O99" i="1"/>
  <c r="O88" i="1"/>
  <c r="N342" i="1"/>
  <c r="N99" i="1"/>
  <c r="N88" i="1"/>
  <c r="M99" i="1"/>
  <c r="M88" i="1"/>
  <c r="L342" i="1"/>
  <c r="L99" i="1"/>
  <c r="L88" i="1"/>
  <c r="W194" i="1" l="1"/>
  <c r="W413" i="1"/>
  <c r="W419" i="1"/>
  <c r="W424" i="1"/>
  <c r="W428" i="1"/>
  <c r="W432" i="1"/>
  <c r="W442" i="1"/>
  <c r="W446" i="1"/>
  <c r="W450" i="1"/>
  <c r="W454" i="1"/>
  <c r="W458" i="1"/>
  <c r="W505" i="1"/>
  <c r="W516" i="1"/>
  <c r="W523" i="1"/>
  <c r="W528" i="1"/>
  <c r="W532" i="1"/>
  <c r="W536" i="1"/>
  <c r="W551" i="1"/>
  <c r="W555" i="1"/>
  <c r="W559" i="1"/>
  <c r="W620" i="1"/>
  <c r="W647" i="1"/>
  <c r="W196" i="1"/>
  <c r="W416" i="1"/>
  <c r="W420" i="1"/>
  <c r="W425" i="1"/>
  <c r="W429" i="1"/>
  <c r="W433" i="1"/>
  <c r="W443" i="1"/>
  <c r="W447" i="1"/>
  <c r="W451" i="1"/>
  <c r="W455" i="1"/>
  <c r="W459" i="1"/>
  <c r="W511" i="1"/>
  <c r="W517" i="1"/>
  <c r="W525" i="1"/>
  <c r="W529" i="1"/>
  <c r="W533" i="1"/>
  <c r="W537" i="1"/>
  <c r="W548" i="1"/>
  <c r="W552" i="1"/>
  <c r="W556" i="1"/>
  <c r="W621" i="1"/>
  <c r="W649" i="1"/>
  <c r="W670" i="1"/>
  <c r="W144" i="1"/>
  <c r="W422" i="1"/>
  <c r="W426" i="1"/>
  <c r="W430" i="1"/>
  <c r="W435" i="1"/>
  <c r="W444" i="1"/>
  <c r="W448" i="1"/>
  <c r="W452" i="1"/>
  <c r="W456" i="1"/>
  <c r="W468" i="1"/>
  <c r="W512" i="1"/>
  <c r="W520" i="1"/>
  <c r="W526" i="1"/>
  <c r="W530" i="1"/>
  <c r="W534" i="1"/>
  <c r="W545" i="1"/>
  <c r="W549" i="1"/>
  <c r="W553" i="1"/>
  <c r="W557" i="1"/>
  <c r="W622" i="1"/>
  <c r="W654" i="1"/>
  <c r="W671" i="1"/>
  <c r="W668" i="1"/>
  <c r="W683" i="1"/>
  <c r="W684" i="1"/>
  <c r="W678" i="1"/>
  <c r="W590" i="1"/>
  <c r="W86" i="1"/>
  <c r="W243" i="1"/>
  <c r="W386" i="1"/>
  <c r="W475" i="1"/>
  <c r="W490" i="1"/>
  <c r="W498" i="1"/>
  <c r="W609" i="1"/>
  <c r="W637" i="1"/>
  <c r="W681" i="1"/>
  <c r="W687" i="1"/>
  <c r="W799" i="1"/>
  <c r="W59" i="1"/>
  <c r="W74" i="1"/>
  <c r="W91" i="1"/>
  <c r="W103" i="1"/>
  <c r="W118" i="1"/>
  <c r="W133" i="1"/>
  <c r="W137" i="1"/>
  <c r="W190" i="1"/>
  <c r="W296" i="1"/>
  <c r="W313" i="1"/>
  <c r="W380" i="1"/>
  <c r="W402" i="1"/>
  <c r="W480" i="1"/>
  <c r="W486" i="1"/>
  <c r="W502" i="1"/>
  <c r="W696" i="1"/>
  <c r="W702" i="1"/>
  <c r="W707" i="1"/>
  <c r="W711" i="1"/>
  <c r="W715" i="1"/>
  <c r="W719" i="1"/>
  <c r="W730" i="1"/>
  <c r="W738" i="1"/>
  <c r="W742" i="1"/>
  <c r="W748" i="1"/>
  <c r="W754" i="1"/>
  <c r="W760" i="1"/>
  <c r="W769" i="1"/>
  <c r="W777" i="1"/>
  <c r="W781" i="1"/>
  <c r="W787" i="1"/>
  <c r="W794" i="1"/>
  <c r="W801" i="1"/>
  <c r="W1226" i="1"/>
  <c r="W561" i="1"/>
  <c r="W571" i="1"/>
  <c r="W575" i="1"/>
  <c r="W579" i="1"/>
  <c r="W583" i="1"/>
  <c r="W587" i="1"/>
  <c r="W593" i="1"/>
  <c r="W598" i="1"/>
  <c r="W606" i="1"/>
  <c r="W613" i="1"/>
  <c r="W617" i="1"/>
  <c r="W628" i="1"/>
  <c r="W387" i="1"/>
  <c r="W476" i="1"/>
  <c r="W487" i="1"/>
  <c r="W493" i="1"/>
  <c r="W499" i="1"/>
  <c r="W519" i="1"/>
  <c r="W633" i="1"/>
  <c r="W675" i="1"/>
  <c r="W682" i="1"/>
  <c r="W792" i="1"/>
  <c r="W60" i="1"/>
  <c r="W92" i="1"/>
  <c r="W134" i="1"/>
  <c r="W147" i="1"/>
  <c r="W192" i="1"/>
  <c r="W280" i="1"/>
  <c r="W297" i="1"/>
  <c r="W370" i="1"/>
  <c r="W381" i="1"/>
  <c r="W403" i="1"/>
  <c r="W688" i="1"/>
  <c r="W697" i="1"/>
  <c r="W703" i="1"/>
  <c r="W708" i="1"/>
  <c r="W712" i="1"/>
  <c r="W716" i="1"/>
  <c r="W723" i="1"/>
  <c r="W733" i="1"/>
  <c r="W739" i="1"/>
  <c r="W743" i="1"/>
  <c r="W749" i="1"/>
  <c r="W757" i="1"/>
  <c r="W762" i="1"/>
  <c r="W770" i="1"/>
  <c r="W778" i="1"/>
  <c r="W784" i="1"/>
  <c r="W788" i="1"/>
  <c r="W797" i="1"/>
  <c r="W131" i="1"/>
  <c r="W562" i="1"/>
  <c r="W567" i="1"/>
  <c r="W572" i="1"/>
  <c r="W576" i="1"/>
  <c r="W580" i="1"/>
  <c r="W584" i="1"/>
  <c r="W588" i="1"/>
  <c r="W594" i="1"/>
  <c r="W601" i="1"/>
  <c r="W607" i="1"/>
  <c r="W629" i="1"/>
  <c r="W1032" i="1"/>
  <c r="W83" i="1"/>
  <c r="W135" i="1"/>
  <c r="W140" i="1"/>
  <c r="W148" i="1"/>
  <c r="W181" i="1"/>
  <c r="W195" i="1"/>
  <c r="W286" i="1"/>
  <c r="W323" i="1"/>
  <c r="W371" i="1"/>
  <c r="W404" i="1"/>
  <c r="W473" i="1"/>
  <c r="W477" i="1"/>
  <c r="W488" i="1"/>
  <c r="W496" i="1"/>
  <c r="W500" i="1"/>
  <c r="W524" i="1"/>
  <c r="W634" i="1"/>
  <c r="W679" i="1"/>
  <c r="W685" i="1"/>
  <c r="W689" i="1"/>
  <c r="W698" i="1"/>
  <c r="W704" i="1"/>
  <c r="W709" i="1"/>
  <c r="W713" i="1"/>
  <c r="W717" i="1"/>
  <c r="W728" i="1"/>
  <c r="W734" i="1"/>
  <c r="W740" i="1"/>
  <c r="W744" i="1"/>
  <c r="W752" i="1"/>
  <c r="W758" i="1"/>
  <c r="W765" i="1"/>
  <c r="W771" i="1"/>
  <c r="W779" i="1"/>
  <c r="W785" i="1"/>
  <c r="W791" i="1"/>
  <c r="W798" i="1"/>
  <c r="W1150" i="1"/>
  <c r="W563" i="1"/>
  <c r="W568" i="1"/>
  <c r="W573" i="1"/>
  <c r="W577" i="1"/>
  <c r="W581" i="1"/>
  <c r="W585" i="1"/>
  <c r="W589" i="1"/>
  <c r="W595" i="1"/>
  <c r="W602" i="1"/>
  <c r="W608" i="1"/>
  <c r="W615" i="1"/>
  <c r="W630" i="1"/>
  <c r="W725" i="1"/>
  <c r="W795" i="1"/>
  <c r="W94" i="1"/>
  <c r="W136" i="1"/>
  <c r="W156" i="1"/>
  <c r="W188" i="1"/>
  <c r="W295" i="1"/>
  <c r="W300" i="1"/>
  <c r="W374" i="1"/>
  <c r="W385" i="1"/>
  <c r="W466" i="1"/>
  <c r="W474" i="1"/>
  <c r="W478" i="1"/>
  <c r="W483" i="1"/>
  <c r="W489" i="1"/>
  <c r="W497" i="1"/>
  <c r="W501" i="1"/>
  <c r="W604" i="1"/>
  <c r="W636" i="1"/>
  <c r="W680" i="1"/>
  <c r="W686" i="1"/>
  <c r="W692" i="1"/>
  <c r="W701" i="1"/>
  <c r="W705" i="1"/>
  <c r="W710" i="1"/>
  <c r="W714" i="1"/>
  <c r="W718" i="1"/>
  <c r="W729" i="1"/>
  <c r="W741" i="1"/>
  <c r="W745" i="1"/>
  <c r="W753" i="1"/>
  <c r="W759" i="1"/>
  <c r="W766" i="1"/>
  <c r="W774" i="1"/>
  <c r="W780" i="1"/>
  <c r="W786" i="1"/>
  <c r="W793" i="1"/>
  <c r="W800" i="1"/>
  <c r="W289" i="1"/>
  <c r="W565" i="1"/>
  <c r="W570" i="1"/>
  <c r="W574" i="1"/>
  <c r="W578" i="1"/>
  <c r="W582" i="1"/>
  <c r="W586" i="1"/>
  <c r="W592" i="1"/>
  <c r="W596" i="1"/>
  <c r="W603" i="1"/>
  <c r="W616" i="1"/>
  <c r="W626" i="1"/>
  <c r="W746" i="1"/>
  <c r="W796" i="1"/>
  <c r="W29" i="1"/>
  <c r="I1110" i="1"/>
  <c r="Q1110" i="1" s="1"/>
  <c r="I969" i="1"/>
  <c r="Q969" i="1" s="1"/>
  <c r="I964" i="1"/>
  <c r="Q964" i="1" s="1"/>
  <c r="I895" i="1"/>
  <c r="Q895" i="1" s="1"/>
  <c r="I658" i="1"/>
  <c r="Q658" i="1" s="1"/>
  <c r="W658" i="1" s="1"/>
  <c r="I651" i="1"/>
  <c r="Q651" i="1" s="1"/>
  <c r="W651" i="1" s="1"/>
  <c r="I648" i="1"/>
  <c r="Q648" i="1" s="1"/>
  <c r="W648" i="1" s="1"/>
  <c r="I282" i="1"/>
  <c r="Q282" i="1" s="1"/>
  <c r="I274" i="1"/>
  <c r="Q274" i="1" s="1"/>
  <c r="I273" i="1"/>
  <c r="Q273" i="1" s="1"/>
  <c r="X1249" i="1" l="1"/>
  <c r="X1248" i="1"/>
  <c r="X1247" i="1"/>
  <c r="X1246" i="1"/>
  <c r="X1243" i="1"/>
  <c r="X1242" i="1"/>
  <c r="X1239" i="1"/>
  <c r="X1238" i="1"/>
  <c r="X1237" i="1"/>
  <c r="X1236" i="1"/>
  <c r="X1235" i="1"/>
  <c r="X1234" i="1"/>
  <c r="X1231" i="1"/>
  <c r="X1230" i="1"/>
  <c r="X1229" i="1"/>
  <c r="X1226" i="1"/>
  <c r="X1225" i="1"/>
  <c r="X1224" i="1"/>
  <c r="X1223" i="1"/>
  <c r="X1222" i="1"/>
  <c r="X1221" i="1"/>
  <c r="X1220" i="1"/>
  <c r="X1219" i="1"/>
  <c r="X1218" i="1"/>
  <c r="X1217" i="1"/>
  <c r="X1214" i="1"/>
  <c r="X1213" i="1"/>
  <c r="X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0" i="1"/>
  <c r="X1189" i="1"/>
  <c r="X1186" i="1"/>
  <c r="X1187" i="1" s="1"/>
  <c r="X1183" i="1"/>
  <c r="X1184" i="1" s="1"/>
  <c r="X1180" i="1"/>
  <c r="X1179" i="1"/>
  <c r="X1178" i="1"/>
  <c r="X1177" i="1"/>
  <c r="X1176" i="1"/>
  <c r="X1175" i="1"/>
  <c r="X1174" i="1"/>
  <c r="X1173" i="1"/>
  <c r="X1172" i="1"/>
  <c r="X1169" i="1"/>
  <c r="X1168" i="1"/>
  <c r="X1167" i="1"/>
  <c r="X1166" i="1"/>
  <c r="X1165" i="1"/>
  <c r="X1162" i="1"/>
  <c r="X1161" i="1"/>
  <c r="X1158" i="1"/>
  <c r="X1159" i="1" s="1"/>
  <c r="X1155" i="1"/>
  <c r="X1154" i="1"/>
  <c r="X1153" i="1"/>
  <c r="X1152" i="1"/>
  <c r="X1151" i="1"/>
  <c r="X1150" i="1"/>
  <c r="X1149" i="1"/>
  <c r="X1148" i="1"/>
  <c r="X1147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1" i="1"/>
  <c r="X940" i="1"/>
  <c r="X939" i="1"/>
  <c r="X938" i="1"/>
  <c r="X937" i="1"/>
  <c r="X934" i="1"/>
  <c r="X933" i="1"/>
  <c r="X930" i="1"/>
  <c r="X929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1" i="1"/>
  <c r="X820" i="1"/>
  <c r="X819" i="1"/>
  <c r="X818" i="1"/>
  <c r="X817" i="1"/>
  <c r="X816" i="1"/>
  <c r="X815" i="1"/>
  <c r="X814" i="1"/>
  <c r="X813" i="1"/>
  <c r="X810" i="1"/>
  <c r="X811" i="1" s="1"/>
  <c r="X807" i="1"/>
  <c r="X806" i="1"/>
  <c r="X801" i="1"/>
  <c r="X800" i="1"/>
  <c r="X799" i="1"/>
  <c r="X798" i="1"/>
  <c r="X797" i="1"/>
  <c r="X796" i="1"/>
  <c r="X795" i="1"/>
  <c r="X794" i="1"/>
  <c r="X793" i="1"/>
  <c r="X792" i="1"/>
  <c r="X791" i="1"/>
  <c r="X788" i="1"/>
  <c r="X787" i="1"/>
  <c r="X786" i="1"/>
  <c r="X785" i="1"/>
  <c r="X784" i="1"/>
  <c r="X781" i="1"/>
  <c r="X780" i="1"/>
  <c r="X779" i="1"/>
  <c r="X778" i="1"/>
  <c r="X777" i="1"/>
  <c r="X774" i="1"/>
  <c r="X775" i="1" s="1"/>
  <c r="X771" i="1"/>
  <c r="X770" i="1"/>
  <c r="X769" i="1"/>
  <c r="X766" i="1"/>
  <c r="X765" i="1"/>
  <c r="X762" i="1"/>
  <c r="X761" i="1"/>
  <c r="X760" i="1"/>
  <c r="X759" i="1"/>
  <c r="X758" i="1"/>
  <c r="X757" i="1"/>
  <c r="X754" i="1"/>
  <c r="X753" i="1"/>
  <c r="X752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4" i="1"/>
  <c r="X733" i="1"/>
  <c r="X730" i="1"/>
  <c r="X729" i="1"/>
  <c r="X728" i="1"/>
  <c r="X725" i="1"/>
  <c r="X724" i="1"/>
  <c r="X723" i="1"/>
  <c r="X722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698" i="1"/>
  <c r="X697" i="1"/>
  <c r="X696" i="1"/>
  <c r="X693" i="1"/>
  <c r="X692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5" i="1"/>
  <c r="X674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3" i="1"/>
  <c r="X642" i="1"/>
  <c r="X641" i="1"/>
  <c r="X640" i="1"/>
  <c r="X639" i="1"/>
  <c r="X638" i="1"/>
  <c r="X637" i="1"/>
  <c r="X636" i="1"/>
  <c r="X635" i="1"/>
  <c r="X634" i="1"/>
  <c r="X633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05" i="1"/>
  <c r="X502" i="1"/>
  <c r="X501" i="1"/>
  <c r="X500" i="1"/>
  <c r="X499" i="1"/>
  <c r="X498" i="1"/>
  <c r="X497" i="1"/>
  <c r="X496" i="1"/>
  <c r="X493" i="1"/>
  <c r="X494" i="1" s="1"/>
  <c r="X490" i="1"/>
  <c r="X489" i="1"/>
  <c r="X488" i="1"/>
  <c r="X487" i="1"/>
  <c r="X486" i="1"/>
  <c r="X483" i="1"/>
  <c r="X482" i="1"/>
  <c r="X481" i="1"/>
  <c r="X480" i="1"/>
  <c r="X479" i="1"/>
  <c r="X478" i="1"/>
  <c r="X477" i="1"/>
  <c r="X476" i="1"/>
  <c r="X475" i="1"/>
  <c r="X474" i="1"/>
  <c r="X473" i="1"/>
  <c r="X470" i="1"/>
  <c r="X469" i="1"/>
  <c r="X468" i="1"/>
  <c r="X467" i="1"/>
  <c r="X466" i="1"/>
  <c r="X465" i="1"/>
  <c r="X464" i="1"/>
  <c r="X463" i="1"/>
  <c r="X462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07" i="1"/>
  <c r="X404" i="1"/>
  <c r="X403" i="1"/>
  <c r="X402" i="1"/>
  <c r="X401" i="1"/>
  <c r="X400" i="1"/>
  <c r="X397" i="1"/>
  <c r="X396" i="1"/>
  <c r="X395" i="1"/>
  <c r="X394" i="1"/>
  <c r="X393" i="1"/>
  <c r="X392" i="1"/>
  <c r="X391" i="1"/>
  <c r="X390" i="1"/>
  <c r="X387" i="1"/>
  <c r="X386" i="1"/>
  <c r="X385" i="1"/>
  <c r="X384" i="1"/>
  <c r="X381" i="1"/>
  <c r="X380" i="1"/>
  <c r="X375" i="1"/>
  <c r="X374" i="1"/>
  <c r="X371" i="1"/>
  <c r="X370" i="1"/>
  <c r="X367" i="1"/>
  <c r="X368" i="1" s="1"/>
  <c r="X364" i="1"/>
  <c r="X363" i="1"/>
  <c r="X362" i="1"/>
  <c r="X361" i="1"/>
  <c r="X358" i="1"/>
  <c r="X359" i="1" s="1"/>
  <c r="X355" i="1"/>
  <c r="X356" i="1" s="1"/>
  <c r="X352" i="1"/>
  <c r="X353" i="1" s="1"/>
  <c r="X349" i="1"/>
  <c r="X350" i="1" s="1"/>
  <c r="X346" i="1"/>
  <c r="X345" i="1"/>
  <c r="X344" i="1"/>
  <c r="X343" i="1"/>
  <c r="X342" i="1"/>
  <c r="X339" i="1"/>
  <c r="X340" i="1" s="1"/>
  <c r="X336" i="1"/>
  <c r="X335" i="1"/>
  <c r="X334" i="1"/>
  <c r="X333" i="1"/>
  <c r="X332" i="1"/>
  <c r="X331" i="1"/>
  <c r="X328" i="1"/>
  <c r="X329" i="1" s="1"/>
  <c r="X325" i="1"/>
  <c r="X324" i="1"/>
  <c r="X323" i="1"/>
  <c r="X320" i="1"/>
  <c r="X319" i="1"/>
  <c r="X318" i="1"/>
  <c r="X317" i="1"/>
  <c r="X316" i="1"/>
  <c r="X315" i="1"/>
  <c r="X314" i="1"/>
  <c r="X313" i="1"/>
  <c r="X310" i="1"/>
  <c r="X309" i="1"/>
  <c r="X308" i="1"/>
  <c r="X305" i="1"/>
  <c r="X306" i="1" s="1"/>
  <c r="X302" i="1"/>
  <c r="X301" i="1"/>
  <c r="X300" i="1"/>
  <c r="X299" i="1"/>
  <c r="X298" i="1"/>
  <c r="X297" i="1"/>
  <c r="X296" i="1"/>
  <c r="X295" i="1"/>
  <c r="X292" i="1"/>
  <c r="X291" i="1"/>
  <c r="X290" i="1"/>
  <c r="X289" i="1"/>
  <c r="X288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6" i="1"/>
  <c r="X83" i="1"/>
  <c r="X84" i="1" s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5" i="1"/>
  <c r="X64" i="1"/>
  <c r="X63" i="1"/>
  <c r="X62" i="1"/>
  <c r="X61" i="1"/>
  <c r="X60" i="1"/>
  <c r="X59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2" i="1"/>
  <c r="X29" i="1"/>
  <c r="X28" i="1"/>
  <c r="X25" i="1"/>
  <c r="X24" i="1"/>
  <c r="X23" i="1"/>
  <c r="X20" i="1"/>
  <c r="X21" i="1" s="1"/>
  <c r="AC1250" i="1"/>
  <c r="AB1250" i="1"/>
  <c r="AA1250" i="1"/>
  <c r="Z1250" i="1"/>
  <c r="AC1244" i="1"/>
  <c r="AB1244" i="1"/>
  <c r="AA1244" i="1"/>
  <c r="Z1244" i="1"/>
  <c r="AC1240" i="1"/>
  <c r="AB1240" i="1"/>
  <c r="AA1240" i="1"/>
  <c r="Z1240" i="1"/>
  <c r="AC1232" i="1"/>
  <c r="AB1232" i="1"/>
  <c r="AA1232" i="1"/>
  <c r="Z1232" i="1"/>
  <c r="AC1227" i="1"/>
  <c r="AB1227" i="1"/>
  <c r="AA1227" i="1"/>
  <c r="Z1227" i="1"/>
  <c r="AC1215" i="1"/>
  <c r="AB1215" i="1"/>
  <c r="AA1215" i="1"/>
  <c r="Z1215" i="1"/>
  <c r="AC1211" i="1"/>
  <c r="AB1211" i="1"/>
  <c r="AA1211" i="1"/>
  <c r="Z1211" i="1"/>
  <c r="AC1191" i="1"/>
  <c r="AB1191" i="1"/>
  <c r="AA1191" i="1"/>
  <c r="Z1191" i="1"/>
  <c r="AC1187" i="1"/>
  <c r="AB1187" i="1"/>
  <c r="AA1187" i="1"/>
  <c r="Z1187" i="1"/>
  <c r="AC1184" i="1"/>
  <c r="AB1184" i="1"/>
  <c r="AA1184" i="1"/>
  <c r="Z1184" i="1"/>
  <c r="AC1181" i="1"/>
  <c r="AB1181" i="1"/>
  <c r="AA1181" i="1"/>
  <c r="Z1181" i="1"/>
  <c r="AC1170" i="1"/>
  <c r="AB1170" i="1"/>
  <c r="AA1170" i="1"/>
  <c r="Z1170" i="1"/>
  <c r="AC1163" i="1"/>
  <c r="AB1163" i="1"/>
  <c r="AA1163" i="1"/>
  <c r="Z1163" i="1"/>
  <c r="AC1159" i="1"/>
  <c r="AB1159" i="1"/>
  <c r="AA1159" i="1"/>
  <c r="Z1159" i="1"/>
  <c r="AC1156" i="1"/>
  <c r="AB1156" i="1"/>
  <c r="AA1156" i="1"/>
  <c r="Z1156" i="1"/>
  <c r="AC1145" i="1"/>
  <c r="AB1145" i="1"/>
  <c r="AA1145" i="1"/>
  <c r="Z1145" i="1"/>
  <c r="AC1126" i="1"/>
  <c r="AB1126" i="1"/>
  <c r="AA1126" i="1"/>
  <c r="Z1126" i="1"/>
  <c r="AC1106" i="1"/>
  <c r="AB1106" i="1"/>
  <c r="AA1106" i="1"/>
  <c r="Z1106" i="1"/>
  <c r="AC1043" i="1"/>
  <c r="AB1043" i="1"/>
  <c r="AA1043" i="1"/>
  <c r="Z1043" i="1"/>
  <c r="AC942" i="1"/>
  <c r="AB942" i="1"/>
  <c r="AA942" i="1"/>
  <c r="Z942" i="1"/>
  <c r="AC935" i="1"/>
  <c r="AB935" i="1"/>
  <c r="AA935" i="1"/>
  <c r="Z935" i="1"/>
  <c r="AC931" i="1"/>
  <c r="AB931" i="1"/>
  <c r="AA931" i="1"/>
  <c r="Z931" i="1"/>
  <c r="AC927" i="1"/>
  <c r="AB927" i="1"/>
  <c r="AA927" i="1"/>
  <c r="Z927" i="1"/>
  <c r="AC911" i="1"/>
  <c r="AB911" i="1"/>
  <c r="AA911" i="1"/>
  <c r="Z911" i="1"/>
  <c r="AC896" i="1"/>
  <c r="AB896" i="1"/>
  <c r="AA896" i="1"/>
  <c r="Z896" i="1"/>
  <c r="AC836" i="1"/>
  <c r="AB836" i="1"/>
  <c r="AA836" i="1"/>
  <c r="Z836" i="1"/>
  <c r="AC822" i="1"/>
  <c r="AB822" i="1"/>
  <c r="AA822" i="1"/>
  <c r="Z822" i="1"/>
  <c r="AC811" i="1"/>
  <c r="AB811" i="1"/>
  <c r="AA811" i="1"/>
  <c r="Z811" i="1"/>
  <c r="AC808" i="1"/>
  <c r="AB808" i="1"/>
  <c r="AA808" i="1"/>
  <c r="Z808" i="1"/>
  <c r="AC802" i="1"/>
  <c r="AB802" i="1"/>
  <c r="AA802" i="1"/>
  <c r="Z802" i="1"/>
  <c r="AC789" i="1"/>
  <c r="AB789" i="1"/>
  <c r="AA789" i="1"/>
  <c r="Z789" i="1"/>
  <c r="AC782" i="1"/>
  <c r="AB782" i="1"/>
  <c r="AA782" i="1"/>
  <c r="Z782" i="1"/>
  <c r="AC775" i="1"/>
  <c r="AB775" i="1"/>
  <c r="AA775" i="1"/>
  <c r="Z775" i="1"/>
  <c r="AC772" i="1"/>
  <c r="AB772" i="1"/>
  <c r="AA772" i="1"/>
  <c r="Z772" i="1"/>
  <c r="AC767" i="1"/>
  <c r="AB767" i="1"/>
  <c r="AA767" i="1"/>
  <c r="Z767" i="1"/>
  <c r="AC763" i="1"/>
  <c r="AB763" i="1"/>
  <c r="AA763" i="1"/>
  <c r="Z763" i="1"/>
  <c r="AC755" i="1"/>
  <c r="AB755" i="1"/>
  <c r="AA755" i="1"/>
  <c r="Z755" i="1"/>
  <c r="AC750" i="1"/>
  <c r="AB750" i="1"/>
  <c r="AA750" i="1"/>
  <c r="Z750" i="1"/>
  <c r="AC735" i="1"/>
  <c r="AB735" i="1"/>
  <c r="AA735" i="1"/>
  <c r="Z735" i="1"/>
  <c r="AC731" i="1"/>
  <c r="AB731" i="1"/>
  <c r="AA731" i="1"/>
  <c r="Z731" i="1"/>
  <c r="AC726" i="1"/>
  <c r="AB726" i="1"/>
  <c r="AA726" i="1"/>
  <c r="Z726" i="1"/>
  <c r="AC720" i="1"/>
  <c r="AB720" i="1"/>
  <c r="AA720" i="1"/>
  <c r="Z720" i="1"/>
  <c r="AC699" i="1"/>
  <c r="AB699" i="1"/>
  <c r="AA699" i="1"/>
  <c r="Z699" i="1"/>
  <c r="AC694" i="1"/>
  <c r="AB694" i="1"/>
  <c r="AA694" i="1"/>
  <c r="Z694" i="1"/>
  <c r="AC690" i="1"/>
  <c r="AB690" i="1"/>
  <c r="AA690" i="1"/>
  <c r="Z690" i="1"/>
  <c r="AC676" i="1"/>
  <c r="AB676" i="1"/>
  <c r="AA676" i="1"/>
  <c r="Z676" i="1"/>
  <c r="AC672" i="1"/>
  <c r="AB672" i="1"/>
  <c r="AA672" i="1"/>
  <c r="Z672" i="1"/>
  <c r="AC644" i="1"/>
  <c r="AB644" i="1"/>
  <c r="AA644" i="1"/>
  <c r="Z644" i="1"/>
  <c r="AC631" i="1"/>
  <c r="AB631" i="1"/>
  <c r="AA631" i="1"/>
  <c r="Z631" i="1"/>
  <c r="AC503" i="1"/>
  <c r="AB503" i="1"/>
  <c r="AA503" i="1"/>
  <c r="Z503" i="1"/>
  <c r="AC494" i="1"/>
  <c r="AB494" i="1"/>
  <c r="AA494" i="1"/>
  <c r="Z494" i="1"/>
  <c r="AC491" i="1"/>
  <c r="AB491" i="1"/>
  <c r="AA491" i="1"/>
  <c r="Z491" i="1"/>
  <c r="AC484" i="1"/>
  <c r="AB484" i="1"/>
  <c r="AA484" i="1"/>
  <c r="Z484" i="1"/>
  <c r="AC471" i="1"/>
  <c r="AB471" i="1"/>
  <c r="AA471" i="1"/>
  <c r="Z471" i="1"/>
  <c r="AC460" i="1"/>
  <c r="AB460" i="1"/>
  <c r="AA460" i="1"/>
  <c r="Z460" i="1"/>
  <c r="AC405" i="1"/>
  <c r="AB405" i="1"/>
  <c r="AA405" i="1"/>
  <c r="Z405" i="1"/>
  <c r="AC398" i="1"/>
  <c r="AB398" i="1"/>
  <c r="AA398" i="1"/>
  <c r="Z398" i="1"/>
  <c r="AC388" i="1"/>
  <c r="AB388" i="1"/>
  <c r="AA388" i="1"/>
  <c r="Z388" i="1"/>
  <c r="AC382" i="1"/>
  <c r="AB382" i="1"/>
  <c r="AA382" i="1"/>
  <c r="Z382" i="1"/>
  <c r="AC376" i="1"/>
  <c r="AB376" i="1"/>
  <c r="AA376" i="1"/>
  <c r="Z376" i="1"/>
  <c r="AC372" i="1"/>
  <c r="AB372" i="1"/>
  <c r="AA372" i="1"/>
  <c r="Z372" i="1"/>
  <c r="AC368" i="1"/>
  <c r="AB368" i="1"/>
  <c r="AA368" i="1"/>
  <c r="Z368" i="1"/>
  <c r="AC365" i="1"/>
  <c r="AB365" i="1"/>
  <c r="AA365" i="1"/>
  <c r="Z365" i="1"/>
  <c r="AC359" i="1"/>
  <c r="AB359" i="1"/>
  <c r="AA359" i="1"/>
  <c r="Z359" i="1"/>
  <c r="AC356" i="1"/>
  <c r="AB356" i="1"/>
  <c r="AA356" i="1"/>
  <c r="Z356" i="1"/>
  <c r="AC353" i="1"/>
  <c r="AB353" i="1"/>
  <c r="AA353" i="1"/>
  <c r="Z353" i="1"/>
  <c r="AC350" i="1"/>
  <c r="AB350" i="1"/>
  <c r="AA350" i="1"/>
  <c r="Z350" i="1"/>
  <c r="AC347" i="1"/>
  <c r="AB347" i="1"/>
  <c r="AA347" i="1"/>
  <c r="Z347" i="1"/>
  <c r="AC340" i="1"/>
  <c r="AB340" i="1"/>
  <c r="AA340" i="1"/>
  <c r="Z340" i="1"/>
  <c r="AC337" i="1"/>
  <c r="AB337" i="1"/>
  <c r="AA337" i="1"/>
  <c r="Z337" i="1"/>
  <c r="AC329" i="1"/>
  <c r="AB329" i="1"/>
  <c r="AA329" i="1"/>
  <c r="Z329" i="1"/>
  <c r="AC326" i="1"/>
  <c r="AB326" i="1"/>
  <c r="AA326" i="1"/>
  <c r="Z326" i="1"/>
  <c r="AC321" i="1"/>
  <c r="AB321" i="1"/>
  <c r="AA321" i="1"/>
  <c r="Z321" i="1"/>
  <c r="AC311" i="1"/>
  <c r="AB311" i="1"/>
  <c r="AA311" i="1"/>
  <c r="Z311" i="1"/>
  <c r="AC306" i="1"/>
  <c r="AB306" i="1"/>
  <c r="AA306" i="1"/>
  <c r="Z306" i="1"/>
  <c r="AC303" i="1"/>
  <c r="AB303" i="1"/>
  <c r="AA303" i="1"/>
  <c r="Z303" i="1"/>
  <c r="AC293" i="1"/>
  <c r="AB293" i="1"/>
  <c r="AA293" i="1"/>
  <c r="Z293" i="1"/>
  <c r="AC84" i="1"/>
  <c r="AB84" i="1"/>
  <c r="AA84" i="1"/>
  <c r="Z84" i="1"/>
  <c r="AC81" i="1"/>
  <c r="AB81" i="1"/>
  <c r="AA81" i="1"/>
  <c r="Z81" i="1"/>
  <c r="AC66" i="1"/>
  <c r="AB66" i="1"/>
  <c r="AA66" i="1"/>
  <c r="Z66" i="1"/>
  <c r="AC57" i="1"/>
  <c r="AB57" i="1"/>
  <c r="AA57" i="1"/>
  <c r="Z57" i="1"/>
  <c r="AC30" i="1"/>
  <c r="AB30" i="1"/>
  <c r="AA30" i="1"/>
  <c r="Z30" i="1"/>
  <c r="AC26" i="1"/>
  <c r="AB26" i="1"/>
  <c r="AA26" i="1"/>
  <c r="Z26" i="1"/>
  <c r="AC21" i="1"/>
  <c r="AB21" i="1"/>
  <c r="AA21" i="1"/>
  <c r="Z21" i="1"/>
  <c r="G1250" i="1"/>
  <c r="F1250" i="1"/>
  <c r="G1244" i="1"/>
  <c r="F1244" i="1"/>
  <c r="G1240" i="1"/>
  <c r="F1240" i="1"/>
  <c r="G1232" i="1"/>
  <c r="F1232" i="1"/>
  <c r="G1227" i="1"/>
  <c r="F1227" i="1"/>
  <c r="G1215" i="1"/>
  <c r="F1215" i="1"/>
  <c r="G1211" i="1"/>
  <c r="F1211" i="1"/>
  <c r="G1191" i="1"/>
  <c r="F1191" i="1"/>
  <c r="G1187" i="1"/>
  <c r="F1187" i="1"/>
  <c r="G1184" i="1"/>
  <c r="F1184" i="1"/>
  <c r="G1181" i="1"/>
  <c r="F1181" i="1"/>
  <c r="G1170" i="1"/>
  <c r="F1170" i="1"/>
  <c r="G1163" i="1"/>
  <c r="F1163" i="1"/>
  <c r="G1159" i="1"/>
  <c r="F1159" i="1"/>
  <c r="G1156" i="1"/>
  <c r="F1156" i="1"/>
  <c r="G1145" i="1"/>
  <c r="F1145" i="1"/>
  <c r="G1126" i="1"/>
  <c r="F1126" i="1"/>
  <c r="G1106" i="1"/>
  <c r="F1106" i="1"/>
  <c r="G1043" i="1"/>
  <c r="F1043" i="1"/>
  <c r="G942" i="1"/>
  <c r="F942" i="1"/>
  <c r="G935" i="1"/>
  <c r="F935" i="1"/>
  <c r="G931" i="1"/>
  <c r="F931" i="1"/>
  <c r="G927" i="1"/>
  <c r="F927" i="1"/>
  <c r="G911" i="1"/>
  <c r="F911" i="1"/>
  <c r="G896" i="1"/>
  <c r="F896" i="1"/>
  <c r="G836" i="1"/>
  <c r="F836" i="1"/>
  <c r="G822" i="1"/>
  <c r="F822" i="1"/>
  <c r="G811" i="1"/>
  <c r="F811" i="1"/>
  <c r="G808" i="1"/>
  <c r="F808" i="1"/>
  <c r="G802" i="1"/>
  <c r="F802" i="1"/>
  <c r="G789" i="1"/>
  <c r="F789" i="1"/>
  <c r="G782" i="1"/>
  <c r="F782" i="1"/>
  <c r="G775" i="1"/>
  <c r="F775" i="1"/>
  <c r="G772" i="1"/>
  <c r="F772" i="1"/>
  <c r="G767" i="1"/>
  <c r="F767" i="1"/>
  <c r="G763" i="1"/>
  <c r="F763" i="1"/>
  <c r="G755" i="1"/>
  <c r="F755" i="1"/>
  <c r="G750" i="1"/>
  <c r="F750" i="1"/>
  <c r="G735" i="1"/>
  <c r="F735" i="1"/>
  <c r="G731" i="1"/>
  <c r="F731" i="1"/>
  <c r="G726" i="1"/>
  <c r="F726" i="1"/>
  <c r="G720" i="1"/>
  <c r="F720" i="1"/>
  <c r="G699" i="1"/>
  <c r="F699" i="1"/>
  <c r="G694" i="1"/>
  <c r="F694" i="1"/>
  <c r="G690" i="1"/>
  <c r="F690" i="1"/>
  <c r="G676" i="1"/>
  <c r="F676" i="1"/>
  <c r="G672" i="1"/>
  <c r="F672" i="1"/>
  <c r="G644" i="1"/>
  <c r="F644" i="1"/>
  <c r="G631" i="1"/>
  <c r="F631" i="1"/>
  <c r="G503" i="1"/>
  <c r="F503" i="1"/>
  <c r="G494" i="1"/>
  <c r="F494" i="1"/>
  <c r="G491" i="1"/>
  <c r="F491" i="1"/>
  <c r="G484" i="1"/>
  <c r="F484" i="1"/>
  <c r="G471" i="1"/>
  <c r="F471" i="1"/>
  <c r="G460" i="1"/>
  <c r="F460" i="1"/>
  <c r="G405" i="1"/>
  <c r="F405" i="1"/>
  <c r="G398" i="1"/>
  <c r="F398" i="1"/>
  <c r="G388" i="1"/>
  <c r="F388" i="1"/>
  <c r="G382" i="1"/>
  <c r="F382" i="1"/>
  <c r="G376" i="1"/>
  <c r="F376" i="1"/>
  <c r="G372" i="1"/>
  <c r="F372" i="1"/>
  <c r="G368" i="1"/>
  <c r="F368" i="1"/>
  <c r="G365" i="1"/>
  <c r="F365" i="1"/>
  <c r="G359" i="1"/>
  <c r="F359" i="1"/>
  <c r="G356" i="1"/>
  <c r="F356" i="1"/>
  <c r="G353" i="1"/>
  <c r="F353" i="1"/>
  <c r="G350" i="1"/>
  <c r="F350" i="1"/>
  <c r="G347" i="1"/>
  <c r="F347" i="1"/>
  <c r="G340" i="1"/>
  <c r="F340" i="1"/>
  <c r="G337" i="1"/>
  <c r="F337" i="1"/>
  <c r="G329" i="1"/>
  <c r="F329" i="1"/>
  <c r="G326" i="1"/>
  <c r="F326" i="1"/>
  <c r="G321" i="1"/>
  <c r="F321" i="1"/>
  <c r="G311" i="1"/>
  <c r="F311" i="1"/>
  <c r="G306" i="1"/>
  <c r="F306" i="1"/>
  <c r="G303" i="1"/>
  <c r="F303" i="1"/>
  <c r="G293" i="1"/>
  <c r="F293" i="1"/>
  <c r="G84" i="1"/>
  <c r="F84" i="1"/>
  <c r="G81" i="1"/>
  <c r="F81" i="1"/>
  <c r="G66" i="1"/>
  <c r="F66" i="1"/>
  <c r="G57" i="1"/>
  <c r="F57" i="1"/>
  <c r="G30" i="1"/>
  <c r="F30" i="1"/>
  <c r="G26" i="1"/>
  <c r="F26" i="1"/>
  <c r="G21" i="1"/>
  <c r="F21" i="1"/>
  <c r="E1170" i="1"/>
  <c r="E1181" i="1"/>
  <c r="E1211" i="1"/>
  <c r="E1227" i="1"/>
  <c r="E1240" i="1"/>
  <c r="E1244" i="1"/>
  <c r="E1250" i="1"/>
  <c r="E1232" i="1"/>
  <c r="E1215" i="1"/>
  <c r="E1187" i="1"/>
  <c r="E1184" i="1"/>
  <c r="E1191" i="1"/>
  <c r="E1163" i="1"/>
  <c r="E1159" i="1"/>
  <c r="E1156" i="1"/>
  <c r="E1145" i="1"/>
  <c r="E1126" i="1"/>
  <c r="E1106" i="1"/>
  <c r="E1043" i="1"/>
  <c r="E942" i="1"/>
  <c r="E935" i="1"/>
  <c r="E931" i="1"/>
  <c r="E927" i="1"/>
  <c r="E911" i="1"/>
  <c r="E896" i="1"/>
  <c r="E836" i="1"/>
  <c r="E811" i="1"/>
  <c r="E808" i="1"/>
  <c r="E822" i="1"/>
  <c r="AA1251" i="1" l="1"/>
  <c r="AA1252" i="1" s="1"/>
  <c r="AC1251" i="1"/>
  <c r="AC1252" i="1" s="1"/>
  <c r="Z1251" i="1"/>
  <c r="Z1252" i="1" s="1"/>
  <c r="AB1251" i="1"/>
  <c r="AB1252" i="1" s="1"/>
  <c r="X376" i="1"/>
  <c r="X676" i="1"/>
  <c r="X772" i="1"/>
  <c r="X66" i="1"/>
  <c r="X503" i="1"/>
  <c r="X644" i="1"/>
  <c r="X720" i="1"/>
  <c r="X763" i="1"/>
  <c r="X782" i="1"/>
  <c r="X699" i="1"/>
  <c r="X755" i="1"/>
  <c r="X30" i="1"/>
  <c r="X735" i="1"/>
  <c r="X767" i="1"/>
  <c r="X321" i="1"/>
  <c r="X326" i="1"/>
  <c r="X694" i="1"/>
  <c r="X293" i="1"/>
  <c r="X789" i="1"/>
  <c r="X303" i="1"/>
  <c r="X460" i="1"/>
  <c r="X491" i="1"/>
  <c r="X802" i="1"/>
  <c r="X372" i="1"/>
  <c r="X382" i="1"/>
  <c r="X484" i="1"/>
  <c r="X631" i="1"/>
  <c r="X690" i="1"/>
  <c r="X731" i="1"/>
  <c r="X365" i="1"/>
  <c r="X26" i="1"/>
  <c r="X726" i="1"/>
  <c r="X388" i="1"/>
  <c r="X398" i="1"/>
  <c r="X405" i="1"/>
  <c r="X471" i="1"/>
  <c r="X750" i="1"/>
  <c r="X347" i="1"/>
  <c r="X896" i="1"/>
  <c r="X672" i="1"/>
  <c r="X57" i="1"/>
  <c r="X1126" i="1"/>
  <c r="X1145" i="1"/>
  <c r="X911" i="1"/>
  <c r="X1043" i="1"/>
  <c r="X81" i="1"/>
  <c r="X311" i="1"/>
  <c r="X337" i="1"/>
  <c r="X836" i="1"/>
  <c r="X931" i="1"/>
  <c r="X1156" i="1"/>
  <c r="X1191" i="1"/>
  <c r="X1215" i="1"/>
  <c r="X1232" i="1"/>
  <c r="X1211" i="1"/>
  <c r="X808" i="1"/>
  <c r="X1240" i="1"/>
  <c r="X1250" i="1"/>
  <c r="X1244" i="1"/>
  <c r="X942" i="1"/>
  <c r="X1170" i="1"/>
  <c r="X1181" i="1"/>
  <c r="X1106" i="1"/>
  <c r="X822" i="1"/>
  <c r="X927" i="1"/>
  <c r="X935" i="1"/>
  <c r="X1163" i="1"/>
  <c r="X1227" i="1"/>
  <c r="F1251" i="1"/>
  <c r="F803" i="1"/>
  <c r="G377" i="1"/>
  <c r="G803" i="1"/>
  <c r="G1251" i="1"/>
  <c r="E1251" i="1"/>
  <c r="F377" i="1"/>
  <c r="E802" i="1"/>
  <c r="E789" i="1"/>
  <c r="E782" i="1"/>
  <c r="E775" i="1"/>
  <c r="E772" i="1"/>
  <c r="E767" i="1"/>
  <c r="E763" i="1"/>
  <c r="E755" i="1"/>
  <c r="E735" i="1"/>
  <c r="E750" i="1"/>
  <c r="E731" i="1"/>
  <c r="E726" i="1"/>
  <c r="E720" i="1"/>
  <c r="E699" i="1"/>
  <c r="E694" i="1"/>
  <c r="E690" i="1"/>
  <c r="E676" i="1"/>
  <c r="E672" i="1"/>
  <c r="E644" i="1"/>
  <c r="E631" i="1"/>
  <c r="E494" i="1"/>
  <c r="E503" i="1"/>
  <c r="E491" i="1"/>
  <c r="E484" i="1"/>
  <c r="E471" i="1"/>
  <c r="E460" i="1"/>
  <c r="E405" i="1"/>
  <c r="E398" i="1"/>
  <c r="E388" i="1"/>
  <c r="E382" i="1"/>
  <c r="E376" i="1"/>
  <c r="E372" i="1"/>
  <c r="E368" i="1"/>
  <c r="E365" i="1"/>
  <c r="E359" i="1"/>
  <c r="E356" i="1"/>
  <c r="E353" i="1"/>
  <c r="E350" i="1"/>
  <c r="E347" i="1"/>
  <c r="E340" i="1"/>
  <c r="E337" i="1"/>
  <c r="E329" i="1"/>
  <c r="E326" i="1"/>
  <c r="E321" i="1"/>
  <c r="E306" i="1"/>
  <c r="E311" i="1"/>
  <c r="E303" i="1"/>
  <c r="E293" i="1"/>
  <c r="E84" i="1"/>
  <c r="E81" i="1"/>
  <c r="E66" i="1"/>
  <c r="E57" i="1"/>
  <c r="E30" i="1"/>
  <c r="E26" i="1"/>
  <c r="E21" i="1"/>
  <c r="A807" i="1"/>
  <c r="A806" i="1"/>
  <c r="A381" i="1"/>
  <c r="A380" i="1"/>
  <c r="A21" i="1"/>
  <c r="A22" i="1"/>
  <c r="A23" i="1"/>
  <c r="A24" i="1"/>
  <c r="A20" i="1"/>
  <c r="X803" i="1" l="1"/>
  <c r="X377" i="1"/>
  <c r="X1251" i="1"/>
  <c r="F1252" i="1"/>
  <c r="G1252" i="1"/>
  <c r="E377" i="1"/>
  <c r="E803" i="1"/>
  <c r="X1252" i="1" l="1"/>
  <c r="E1252" i="1"/>
</calcChain>
</file>

<file path=xl/sharedStrings.xml><?xml version="1.0" encoding="utf-8"?>
<sst xmlns="http://schemas.openxmlformats.org/spreadsheetml/2006/main" count="4370" uniqueCount="2262">
  <si>
    <t>№ п/п</t>
  </si>
  <si>
    <t>Адрес многоквартирного дома (далее –  МКД)</t>
  </si>
  <si>
    <t>Год постройки</t>
  </si>
  <si>
    <t>Общая площадь, кв.метров</t>
  </si>
  <si>
    <t>Площадь жилой части здания, кв. метров</t>
  </si>
  <si>
    <t>Площадь нежилых помещений
 функционального назначения, кв. метров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</si>
  <si>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</si>
  <si>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</si>
  <si>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</si>
  <si>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</si>
  <si>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</si>
  <si>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Лифтовое оборудование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</si>
  <si>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</si>
  <si>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</si>
  <si>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</si>
  <si>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</si>
  <si>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Разработка проектной документации</t>
  </si>
  <si>
    <t>Строительный контроль</t>
  </si>
  <si>
    <t>Срок окончания капитального ремонта</t>
  </si>
  <si>
    <t>Источник финансирования работ по капитальному ремонту</t>
  </si>
  <si>
    <t>Государственная поддержка, в том числе</t>
  </si>
  <si>
    <t>Бюджет муниципального образования</t>
  </si>
  <si>
    <t>Областной бюджет</t>
  </si>
  <si>
    <t>квартал, год</t>
  </si>
  <si>
    <t>руб.</t>
  </si>
  <si>
    <t>руб</t>
  </si>
  <si>
    <t>Количество этажей/-объект культур. наследия(-/-х)</t>
  </si>
  <si>
    <t>Общая стоимость капитального ремонта, рублей</t>
  </si>
  <si>
    <t>Средства собственников помещений</t>
  </si>
  <si>
    <t xml:space="preserve">Виды работ (услуг) по капитальному ремонту, стоимость (рублей) </t>
  </si>
  <si>
    <t xml:space="preserve">КРАТКОСРОЧНЫЙ ПЛАН </t>
  </si>
  <si>
    <t>Код МКД в ГИС-ЖКХ</t>
  </si>
  <si>
    <t>Публично-правовая компания «Фонд развития территорий»</t>
  </si>
  <si>
    <t>2026 год</t>
  </si>
  <si>
    <t>2206A597-AC1B-405D-810A-0A5A2413ED01</t>
  </si>
  <si>
    <t>п. Коммунар, ул. Строителей, д.2</t>
  </si>
  <si>
    <t>3/-</t>
  </si>
  <si>
    <t>CE3588DE-072E-4EB0-86F0-890943AF41D5</t>
  </si>
  <si>
    <t>п. Горшечное, ул. Центральная, д.3</t>
  </si>
  <si>
    <t>2/-</t>
  </si>
  <si>
    <t>A3C45BF3-0CFC-4B89-8D0E-441410A936AF</t>
  </si>
  <si>
    <t>п. Горшечное, ул. Октябрьская, д.3</t>
  </si>
  <si>
    <t>9F2DA731-16EB-4FA8-8EF1-E78BC5B4233D</t>
  </si>
  <si>
    <t>п. Горшечное, пер. Школьный, д.10</t>
  </si>
  <si>
    <t>32F2DDC0-F797-4056-8E22-8F21DDFC348E</t>
  </si>
  <si>
    <t>г. Дмитриев, ул. Рабочая, д.8</t>
  </si>
  <si>
    <t>4816A754-A4CA-4FA1-93DC-AB03D11C6A5F</t>
  </si>
  <si>
    <t>г. Дмитриев, ул. Ленина, д.79А</t>
  </si>
  <si>
    <t>5/-</t>
  </si>
  <si>
    <t>4A75ECDA-6060-4C70-BA4E-91BD846CAEA1</t>
  </si>
  <si>
    <t>г. Железногорск, ул. Курская, д.13 корп.2</t>
  </si>
  <si>
    <t>AE7AA5A8-8EA7-4CDE-994C-E3ED925122FA</t>
  </si>
  <si>
    <t>г. Железногорск, ул. Ленина, д.28 корп.2</t>
  </si>
  <si>
    <t>E348B9B0-4F6F-4C2B-B1F1-7540F8E431DA</t>
  </si>
  <si>
    <t>г. Железногорск, ул. Ленина, д.32 корп.1</t>
  </si>
  <si>
    <t>10E9D7F7-E571-4F3A-832A-2C7614125476</t>
  </si>
  <si>
    <t>г. Железногорск, ул. Ленина, д.32 корп.2</t>
  </si>
  <si>
    <t>A880A7CC-26F3-4B12-8463-DD1A40F91AAF</t>
  </si>
  <si>
    <t>г. Железногорск, ул. Курская, д.1 корп.2</t>
  </si>
  <si>
    <t>D75B8CA0-8350-40D6-95A1-89931778E927</t>
  </si>
  <si>
    <t>г. Железногорск, ул. Курская, д.13 корп.3</t>
  </si>
  <si>
    <t>B2760AAC-87D5-4479-AE7D-CADB8A080862</t>
  </si>
  <si>
    <t>г. Железногорск, ул. Ленина, д.28 корп.3</t>
  </si>
  <si>
    <t>0E569631-6C72-4416-9C01-96180247CA85</t>
  </si>
  <si>
    <t>г. Железногорск, ул. Ленина, д.30</t>
  </si>
  <si>
    <t>AF8A98B3-43C0-4551-BBFA-8616027627DB</t>
  </si>
  <si>
    <t>г. Железногорск, ул. Курская, д.9</t>
  </si>
  <si>
    <t>FC38E8B8-C8F1-44A9-B549-06FBA5B53943</t>
  </si>
  <si>
    <t>г. Железногорск, ул. Курская, д.1 корп.1</t>
  </si>
  <si>
    <t>A6985BEC-8EE9-4326-BA5E-DD005AEC3667</t>
  </si>
  <si>
    <t>г. Железногорск, ул. Курская, д.11</t>
  </si>
  <si>
    <t>8C8DB19F-C4F7-4C40-88D6-A5101D04EA2B</t>
  </si>
  <si>
    <t>г. Железногорск, ул. Курская, д.13 корп.1</t>
  </si>
  <si>
    <t>F2F4575D-3ADF-4A0C-BC19-D5FA91D48BBB</t>
  </si>
  <si>
    <t>г. Железногорск, ул. Курская, д.3</t>
  </si>
  <si>
    <t>73134011-33AC-4C4C-9D83-B64D5EB0AD64</t>
  </si>
  <si>
    <t>г. Железногорск, ул. Курская, д.5</t>
  </si>
  <si>
    <t>46F16AEE-A8B3-4A93-AF16-A4147C5FBE2F</t>
  </si>
  <si>
    <t>г. Железногорск, ул. Рокоссовского, д.60</t>
  </si>
  <si>
    <t>55a2fa8c-7db2-419a-893b-b56e1eb18940</t>
  </si>
  <si>
    <t>г. Железногорск, ул. Комарова, д.28 корп.2</t>
  </si>
  <si>
    <t>FC13BA26-2B55-4DE4-BEFB-9FED1911CFBA</t>
  </si>
  <si>
    <t>г. Железногорск, ул. Ленина, д.42 корп.3</t>
  </si>
  <si>
    <t>29DC74CF-D115-4E8D-AC26-2106B9A30D24</t>
  </si>
  <si>
    <t>г. Железногорск, ул. Мира, д.4</t>
  </si>
  <si>
    <t>F69797F0-8560-4366-B6DF-B60578C37DC6</t>
  </si>
  <si>
    <t>г. Железногорск, ул. Ленина, д.42 корп.1</t>
  </si>
  <si>
    <t>2A767757-C3B0-47F1-BFB0-D87FE9F848CB</t>
  </si>
  <si>
    <t>г. Железногорск, ул. Курская, д.29 корп.2</t>
  </si>
  <si>
    <t>91F7525C-7993-4E54-B708-FBD60F406743</t>
  </si>
  <si>
    <t>г. Железногорск, ул. Курская, д.31</t>
  </si>
  <si>
    <t>7D5B2DB1-5321-4324-90C2-1237AA1449E6</t>
  </si>
  <si>
    <t>г. Железногорск, ул. Ленина, д.27 корп.1</t>
  </si>
  <si>
    <t>5B0B013B-2C2F-4D50-A3AD-6F21FBEB0B39</t>
  </si>
  <si>
    <t>г. Железногорск, ул. Ленина, д.31 корп.1</t>
  </si>
  <si>
    <t>8D0E7452-3201-4D0F-8BF9-7DAF8534AB0C</t>
  </si>
  <si>
    <t>г. Железногорск, ул. Ленина, д.48 корп.2</t>
  </si>
  <si>
    <t>E280159B-D723-4135-AD31-B9037CB1F721</t>
  </si>
  <si>
    <t>п. Золотухино, ул. Куйбышева, д.14</t>
  </si>
  <si>
    <t>1/-</t>
  </si>
  <si>
    <t>ECC6B155-158A-4A39-BD77-5B5DD1D5F7B1</t>
  </si>
  <si>
    <t>п. Золотухино, ул. Куйбышева, д.18</t>
  </si>
  <si>
    <t>4/-</t>
  </si>
  <si>
    <t>2cdf9992-e4ca-4d24-971f-258cab4d4cd4</t>
  </si>
  <si>
    <t>п. Золотухино, пер. Южный, д.10</t>
  </si>
  <si>
    <t>545b849a-99bb-4b97-a234-eea68fe9d9aa</t>
  </si>
  <si>
    <t>п. Золотухино, ул. Гостиная, д.3</t>
  </si>
  <si>
    <t>a895bbd2-5728-4ef4-aca8-922dd4f8fa66</t>
  </si>
  <si>
    <t>п. Золотухино, ул. Ленина, д.17А</t>
  </si>
  <si>
    <t>2e388780-889b-40fa-be8f-9c6c07ebe5db</t>
  </si>
  <si>
    <t>п. Золотухино, ул. Новая, д.3</t>
  </si>
  <si>
    <t>d86ce55b-7eed-4e6c-b2d4-3af5f1543eea</t>
  </si>
  <si>
    <t>п. Золотухино, ул. Куйбышева, д.34</t>
  </si>
  <si>
    <t>A37306C4-2679-47F7-87E6-FD33BE20D35A</t>
  </si>
  <si>
    <t>п. Новокасторное, ул. Железнодорожная, д.16</t>
  </si>
  <si>
    <t>3D25BFE9-71D3-4AED-938D-FBB360D73490</t>
  </si>
  <si>
    <t>п. Новокасторное, ул. Железнодорожная, д.21</t>
  </si>
  <si>
    <t>DB9FC823-2174-4D3A-9D96-943B486276AD</t>
  </si>
  <si>
    <t>п. Новокасторное, ул. Железнодорожная, д.52</t>
  </si>
  <si>
    <t>A7A7D95B-2EAC-4079-9726-6412A65D4A4C</t>
  </si>
  <si>
    <t>п. Новокасторное, ул. Железнодорожная, д.54</t>
  </si>
  <si>
    <t>44E299DC-E756-46AB-AC1E-1970B1FF1081</t>
  </si>
  <si>
    <t>п. Новокасторное, ул. Железнодорожная, д.56</t>
  </si>
  <si>
    <t>44A4D78E-991D-4F86-BD4A-6A0F43C857A3</t>
  </si>
  <si>
    <t>п. Новокасторное, ул. Железнодорожная, д.58</t>
  </si>
  <si>
    <t>6F0F0F8C-34B8-4698-93AE-C0002AB6B496</t>
  </si>
  <si>
    <t>п. Новокасторное, ул. Железнодорожная, д.17</t>
  </si>
  <si>
    <t>FDAE0B0D-F3CA-46CE-AAD1-4DC44BA1FE97</t>
  </si>
  <si>
    <t>п. Новокасторное, ул. Железнодорожная, д.19</t>
  </si>
  <si>
    <t>C2853EAB-5C4E-4FBB-BA57-9605A1E0F5CC</t>
  </si>
  <si>
    <t>п. Новокасторное, ул. Железнодорожная, д.20</t>
  </si>
  <si>
    <t>EB67FA0D-6759-406B-9C1A-B8562DF737B9</t>
  </si>
  <si>
    <t>п. Новокасторное, ул. Железнодорожная, д.20А</t>
  </si>
  <si>
    <t>F7FF3066-7FB2-4398-A5F3-165DA1AF7D3E</t>
  </si>
  <si>
    <t>п. Новокасторное, ул. Железнодорожная, д.36</t>
  </si>
  <si>
    <t>B3C82630-C009-4F01-B2BC-49CFA57313E1</t>
  </si>
  <si>
    <t>п. Новокасторное, ул. Железнодорожная, д.32</t>
  </si>
  <si>
    <t>BDE46A79-F6F6-4A04-B546-E936601C256F</t>
  </si>
  <si>
    <t>п. Новокасторное, ул. Железнодорожная, д.16А</t>
  </si>
  <si>
    <t>DA53A961-303F-4BA0-9161-1EBCF90CAA3C</t>
  </si>
  <si>
    <t>п. Коренево, ул. Красноармейская, д.72</t>
  </si>
  <si>
    <t>71a5d41b-9937-4f02-877c-160e67dc36f4</t>
  </si>
  <si>
    <t>г. Курск, ул. Гайдара, д.13/2</t>
  </si>
  <si>
    <t>006EF321-FE8D-4DDC-BEB8-131C03F2984F</t>
  </si>
  <si>
    <t>г. Курск, ул. Дзержинского, д.93</t>
  </si>
  <si>
    <t>3/х</t>
  </si>
  <si>
    <t>8A33D05C-9443-4FEE-94DD-A910A7AF02A4</t>
  </si>
  <si>
    <t>г. Курск, ул. Черняховского, д.1</t>
  </si>
  <si>
    <t>798376CC-AFD5-4EE4-8D5F-641068CD7BAD</t>
  </si>
  <si>
    <t>г. Курск, ул. Пигорева, д.3</t>
  </si>
  <si>
    <t>c7e0fe9b-2809-4339-9e6f-0d6c1335df77</t>
  </si>
  <si>
    <t>г. Курск, ул. Пушкарная 1-я, д.102А/11</t>
  </si>
  <si>
    <t>0a6ca389-145d-46b7-8852-2fd24220e6ba</t>
  </si>
  <si>
    <t>г. Курск, ул. Союзная, д.43А</t>
  </si>
  <si>
    <t>B6B8B6DA-E130-4F82-94CE-3B055F48AE1D</t>
  </si>
  <si>
    <t>г. Курск, ул. Фатежская 1-я, д.73/2</t>
  </si>
  <si>
    <t>7FCAB780-EC00-4753-BF42-FBF32AC530B0</t>
  </si>
  <si>
    <t>г. Курск, ул. Обоянская, д.25</t>
  </si>
  <si>
    <t>10B015E6-3932-4172-A74B-EACD2F714BAC</t>
  </si>
  <si>
    <t>г. Курск, ул. Рабочая 2-я, д.7В</t>
  </si>
  <si>
    <t>d9a2d652-0aa0-4feb-8928-63fda5f25354</t>
  </si>
  <si>
    <t>г. Курск, ул. Радищева, д.69/2</t>
  </si>
  <si>
    <t>821BE690-DA69-4244-864A-25CD998DF619</t>
  </si>
  <si>
    <t>г. Курск, ул. Радищева, д.83</t>
  </si>
  <si>
    <t>6546CD57-FDCD-4322-A683-36AA47D8BC0D</t>
  </si>
  <si>
    <t>г. Курск, ул. Энергетиков 2, д.25</t>
  </si>
  <si>
    <t>041D404F-AA02-4786-A63C-984CE83D5870</t>
  </si>
  <si>
    <t>г. Курск, пл. Привокзальная, д.2</t>
  </si>
  <si>
    <t>4/х</t>
  </si>
  <si>
    <t>81AC9F96-883E-450A-BEBC-F51412818834</t>
  </si>
  <si>
    <t>г. Курск, пр-д. Мирный, д.3</t>
  </si>
  <si>
    <t>2A0AF43D-6021-45B9-9C78-249EA75AEB9C</t>
  </si>
  <si>
    <t>г. Курск, пр-д. Мирный, д.5</t>
  </si>
  <si>
    <t>12915452-7703-4B0E-A57B-118429B3C785</t>
  </si>
  <si>
    <t>г. Курск, ул. Дзержинского, д.67</t>
  </si>
  <si>
    <t>69c0fd2f-ad9c-46b8-b0a7-f1365d224448</t>
  </si>
  <si>
    <t>г. Курск, ул. Литовская, д.95А/6</t>
  </si>
  <si>
    <t>3D46A7AF-2D88-44D1-85C7-7F8D71D0D232</t>
  </si>
  <si>
    <t>г. Курск, ул. Моковская, д.10</t>
  </si>
  <si>
    <t>A1B590E1-4C61-4465-A0A9-60555A19262E</t>
  </si>
  <si>
    <t>г. Курск, ул. Овечкина, д.1</t>
  </si>
  <si>
    <t>768d39fa-05a5-4294-b4b1-f601ef701b0d</t>
  </si>
  <si>
    <t>г. Курск, ул. Радищева, д.69 корп.3</t>
  </si>
  <si>
    <t>451587A0-9EC8-4AF1-B414-4F426C238DB2</t>
  </si>
  <si>
    <t>г. Курск, ул. Радищева, д.69 корп.4</t>
  </si>
  <si>
    <t>BD6156FD-C6FF-404D-8470-47A2EC4C0863</t>
  </si>
  <si>
    <t>г. Курск, ул. Станционная, д.30</t>
  </si>
  <si>
    <t>3C9B37C6-7E93-4D52-BBF1-01D98F80FFEF</t>
  </si>
  <si>
    <t>г. Курск, ул. Фатежская 1-я, д.73/1</t>
  </si>
  <si>
    <t>89A67672-C487-4621-9D1D-1E33C845F5CB</t>
  </si>
  <si>
    <t>г. Курск, п. Аккумулятор, д.30</t>
  </si>
  <si>
    <t>218A7F15-BC1E-4C8A-8AC3-5FF35AB659D1</t>
  </si>
  <si>
    <t>г. Курск, пр-д. Узенький, д.3</t>
  </si>
  <si>
    <t>623CB3F8-D671-4037-9632-D0C9FFA70144</t>
  </si>
  <si>
    <t>г. Курск, пр-д. Узенький, д.3А</t>
  </si>
  <si>
    <t>2F97D3FB-F7D5-42EA-8B82-9D905D07498E</t>
  </si>
  <si>
    <t>г. Курск, ул. Белгородская, д.12 корп.7</t>
  </si>
  <si>
    <t>e74ba8fb-3bc9-407e-9fef-cec44b143a8a</t>
  </si>
  <si>
    <t>г. Курск, ул. Блинова, д.27</t>
  </si>
  <si>
    <t>F0E827A7-3B28-426D-89D7-A59B9395E3E2</t>
  </si>
  <si>
    <t>г. Курск, ул. Дзержинского, д.87</t>
  </si>
  <si>
    <t>380C987D-E6F4-473B-88C6-FF34ABDC4DF1</t>
  </si>
  <si>
    <t>г. Курск, ул. Карла Маркса, д.66 корп.6</t>
  </si>
  <si>
    <t>8eca0994-f99d-48d3-90fd-b950500d8955</t>
  </si>
  <si>
    <t>г. Курск, ул. Народная, д.10/27</t>
  </si>
  <si>
    <t>7b6bb73a-482b-4ced-8ce5-feb679198838</t>
  </si>
  <si>
    <t>г. Курск, ул. Станционная, д.10</t>
  </si>
  <si>
    <t>2870312A-D56E-4588-988C-3D7B1157D35A</t>
  </si>
  <si>
    <t>г. Курск, ул. Сторожевая, д.16/2</t>
  </si>
  <si>
    <t>F61BFCBC-7DFE-4DD1-8B72-C9B781BECE0A</t>
  </si>
  <si>
    <t>г. Курск, ул. Сумская, д.3</t>
  </si>
  <si>
    <t>dc18c1a9-4113-491f-b991-e80e9a0240a1</t>
  </si>
  <si>
    <t>г. Курск, ул. Халтурина, д.18/48</t>
  </si>
  <si>
    <t>4B4BEE3C-C8B5-47FF-8AA3-4738A29360CC</t>
  </si>
  <si>
    <t>г. Курск, пер. Промышленный 2-й, д.3</t>
  </si>
  <si>
    <t>B9014A4A-0C1D-4C3D-9CC2-057D531C4943</t>
  </si>
  <si>
    <t>г. Курск, ул. Карла Маркса, д.72/2</t>
  </si>
  <si>
    <t>342301E3-4424-403D-AF3E-D9012EDF7AFE</t>
  </si>
  <si>
    <t>г. Курск, ул. Менделеева, д.15</t>
  </si>
  <si>
    <t>43B9F743-79A2-40FD-8732-98C150399D5D</t>
  </si>
  <si>
    <t>г. Курск, ул. Моковская, д.28А</t>
  </si>
  <si>
    <t>9F8C25CE-A96D-4E89-8A0C-6749E1C51EA3</t>
  </si>
  <si>
    <t>г. Курск, ул. Моковская, д.6</t>
  </si>
  <si>
    <t>CA749E84-F857-4865-A065-12A12114F305</t>
  </si>
  <si>
    <t>г. Курск, ул. Ольшанского, д.15Б</t>
  </si>
  <si>
    <t>BD7BA9DF-939C-4A95-AE8F-9785FD7C24B6</t>
  </si>
  <si>
    <t>г. Курск, ул. Пигорева, д.8</t>
  </si>
  <si>
    <t>61B5E02C-92D6-466F-B0C8-E20F49D00E56</t>
  </si>
  <si>
    <t>г. Курск, ул. Советская, д.26</t>
  </si>
  <si>
    <t>931EB254-9748-457D-9FCD-3D4BEFC967E2</t>
  </si>
  <si>
    <t>г. Курск, ул. Сторожевая, д.16/3</t>
  </si>
  <si>
    <t>570D4976-CF77-4B09-AC54-AD65F9952470</t>
  </si>
  <si>
    <t>г. Курск, ул. Дружбы, д.1</t>
  </si>
  <si>
    <t>9497A374-1771-49C2-9003-A02C487AAF93</t>
  </si>
  <si>
    <t>г. Курск, ул. Дружининская, д.26А ЛИТА1</t>
  </si>
  <si>
    <t>CAFD1DB6-26A7-4157-94FE-766F8ECE61EF</t>
  </si>
  <si>
    <t>г. Курск, ул. Зеленая, д.30А2</t>
  </si>
  <si>
    <t>36175f34-f440-40b3-947b-459ba25b955a</t>
  </si>
  <si>
    <t>г. Курск, ул. Литовская, д.87А/1</t>
  </si>
  <si>
    <t>ad7d1874-fb69-45f0-862b-4d22516575b4</t>
  </si>
  <si>
    <t>г. Курск, ул. Литовская, д.87А/2</t>
  </si>
  <si>
    <t>30cf80b7-1a27-49d4-ab95-f522e6118212</t>
  </si>
  <si>
    <t>г. Курск, ул. Маяковского, д.93А/1</t>
  </si>
  <si>
    <t>D9C339E3-12CA-43AE-B6D9-0B44BE98F435</t>
  </si>
  <si>
    <t>г. Курск, ул. Союзная, д.4</t>
  </si>
  <si>
    <t>08220A39-0E4E-4274-973F-ED77E988E616</t>
  </si>
  <si>
    <t>г. Курск, ул. Энгельса, д.138А</t>
  </si>
  <si>
    <t>2C7405DC-A3EC-4454-8382-CC6414B9A970</t>
  </si>
  <si>
    <t>г. Курск, пер. Моковский 4-й, д.3</t>
  </si>
  <si>
    <t>C3CA43B5-B657-4A54-902E-867BE670F839</t>
  </si>
  <si>
    <t>г. Курск, пер. Шоссейный 2-й, д.14</t>
  </si>
  <si>
    <t>0DF8030B-496E-4FF9-B6E3-D0387CA59BEE</t>
  </si>
  <si>
    <t>г. Курск, пр-д. Магистральный 18-й, д.27</t>
  </si>
  <si>
    <t>F79C6727-F591-403A-9015-92BDE1A8F1BE</t>
  </si>
  <si>
    <t>г. Курск, пр-д. Магистральный 18-й, д.28</t>
  </si>
  <si>
    <t>df03bc64-c764-4868-8634-3e44be8f5db8</t>
  </si>
  <si>
    <t>г. Курск, ул. Блинова, д.14/17</t>
  </si>
  <si>
    <t>8339952D-FBF2-44C7-A18C-25BA97B61A84</t>
  </si>
  <si>
    <t>г. Курск, ул. Дейнеки, д.10</t>
  </si>
  <si>
    <t>F04D102E-9490-420E-A841-384FAB5BAD35</t>
  </si>
  <si>
    <t>г. Курск, ул. Дейнеки, д.12</t>
  </si>
  <si>
    <t>41557D62-6080-4493-92C8-C22DC001DEBA</t>
  </si>
  <si>
    <t>г. Курск, ул. Дейнеки, д.9</t>
  </si>
  <si>
    <t>754026af-c71d-4452-9475-c8cbbc782348</t>
  </si>
  <si>
    <t>г. Курск, ул. Зеленая, д.30А1</t>
  </si>
  <si>
    <t>c7bf6674-4281-429e-81f6-ffbe1c7d3756</t>
  </si>
  <si>
    <t>г. Курск, ул. 1-я Кислинская, д.2Б</t>
  </si>
  <si>
    <t>1CDB399B-0973-477C-BA14-67B6207B93BC</t>
  </si>
  <si>
    <t>г. Курск, ул. Литовская, д.107А</t>
  </si>
  <si>
    <t>4CA1EA8E-9412-443E-8BFD-B84A38E42BEB</t>
  </si>
  <si>
    <t>г. Курск, ул. Менделеева, д.21</t>
  </si>
  <si>
    <t>90F5A7F5-7143-46B1-B643-E46810F6FE00</t>
  </si>
  <si>
    <t>г. Курск, ул. Менделеева, д.43</t>
  </si>
  <si>
    <t>3F5913DD-C386-469E-8083-7FCE92F3EF54</t>
  </si>
  <si>
    <t>г. Курск, ул. Моковская, д.12</t>
  </si>
  <si>
    <t>5F6A7568-2988-4235-B372-9044946F953D</t>
  </si>
  <si>
    <t>г. Курск, ул. Моковская, д.26А</t>
  </si>
  <si>
    <t>B08B470D-101D-44B6-BAB0-164915942E17</t>
  </si>
  <si>
    <t>г. Курск, ул. Моковская, д.26В</t>
  </si>
  <si>
    <t>9C20E757-8F12-47A2-A707-1E55E20B90D2</t>
  </si>
  <si>
    <t>г. Курск, ул. Обоянская, д.36</t>
  </si>
  <si>
    <t>557c33c4-0c45-48aa-a1e0-c7a433555e3c</t>
  </si>
  <si>
    <t>г. Курск, ул. Ольшанского, д.13А</t>
  </si>
  <si>
    <t>9192FA83-B14D-4211-8672-FB5947022EC6</t>
  </si>
  <si>
    <t>г. Курск, ул. Ольшанского, д.23</t>
  </si>
  <si>
    <t>20DF938E-6B07-483C-9BE1-971611BFFA8B</t>
  </si>
  <si>
    <t>г. Курск, ул. Ольшанского, д.31</t>
  </si>
  <si>
    <t>39DF8D5B-2E63-41DB-8336-6B687B9DA076</t>
  </si>
  <si>
    <t>г. Курск, ул. Ольшанского, д.35</t>
  </si>
  <si>
    <t>5ECAD031-2CEC-4B77-AD53-162B5CB0AF72</t>
  </si>
  <si>
    <t>г. Курск, ул. Ольшанского, д.37</t>
  </si>
  <si>
    <t>0B8CB2E5-3BA7-42DB-8D43-001CB8A15B89</t>
  </si>
  <si>
    <t>г. Курск, ул. Ольшанского, д.43</t>
  </si>
  <si>
    <t>1CC365A1-CF02-4F73-BF20-FE54EB305D6C</t>
  </si>
  <si>
    <t>г. Курск, ул. Пигорева, д.14</t>
  </si>
  <si>
    <t>ABFC512B-A142-4F3A-9284-4CC2F70AF487</t>
  </si>
  <si>
    <t>г. Курск, ул. Пигорева, д.16</t>
  </si>
  <si>
    <t>44523D3F-A248-4ACE-A32C-87847C7168DC</t>
  </si>
  <si>
    <t>г. Курск, ул. Рабочая 2-я, д.8А</t>
  </si>
  <si>
    <t>65FE446F-8258-4897-8408-93DA06AE6514</t>
  </si>
  <si>
    <t>г. Курск, ул. Рабочая 2-я, д.8Б</t>
  </si>
  <si>
    <t>A01CDC66-CA16-43F9-8540-BF6BA8024B67</t>
  </si>
  <si>
    <t>г. Курск, ул. Разина, д.20</t>
  </si>
  <si>
    <t>1B1BF168-7357-4F0A-8504-4C887BB65FA0</t>
  </si>
  <si>
    <t>г. Курск, ул. Семеновская, д.78</t>
  </si>
  <si>
    <t>BB935104-3AA5-40AF-957C-22E6ABA25DD0</t>
  </si>
  <si>
    <t>г. Курск, ул. Сумская, д.37 корп.4</t>
  </si>
  <si>
    <t>4DC5528A-F38E-409C-B60E-A49894875584</t>
  </si>
  <si>
    <t>г. Курск, ул. Хуторская, д.14/9</t>
  </si>
  <si>
    <t>0E7956BE-B237-45FF-899E-389D5FB257A6</t>
  </si>
  <si>
    <t>г. Курск, ул. Хуторская, д.30</t>
  </si>
  <si>
    <t>BD4972CB-4DEA-4911-AAAD-A4B6CF689A07</t>
  </si>
  <si>
    <t>г. Курск, ул. Хуторская, д.51</t>
  </si>
  <si>
    <t>8813AEE4-BBDE-41CD-ABEA-321D1F394A77</t>
  </si>
  <si>
    <t>г. Курск, ул. Черняховского, д.14</t>
  </si>
  <si>
    <t>05D0C714-4172-4BF0-87D3-2F63CC2DF92A</t>
  </si>
  <si>
    <t>г. Курск, ул. Школьная, д.5/10</t>
  </si>
  <si>
    <t>14408D5B-F852-4FC3-A06F-B27095455C5B</t>
  </si>
  <si>
    <t>г. Курск, ул. Школьная, д.5/5</t>
  </si>
  <si>
    <t>029880DF-693C-4E47-AFF2-25A5979BE698</t>
  </si>
  <si>
    <t>г. Курск, ул. Школьная, д.5/6</t>
  </si>
  <si>
    <t>5A918FEE-D19D-4CAC-A0CD-561D51C0C73F</t>
  </si>
  <si>
    <t>г. Курск, ул. Школьная, д.5/7</t>
  </si>
  <si>
    <t>F2549CC8-076B-4FD5-90AF-1F44D828B612</t>
  </si>
  <si>
    <t>г. Курск, ул. Школьная, д.5/9</t>
  </si>
  <si>
    <t>DCADC4C0-3465-4740-A573-D27107BD316D</t>
  </si>
  <si>
    <t>г. Курск, ул. Аэродромная, д.14 корп.3</t>
  </si>
  <si>
    <t>2AC5751C-5483-46B0-B06C-F6DC59AA7123</t>
  </si>
  <si>
    <t>г. Курск, ул. Аэродромная, д.16</t>
  </si>
  <si>
    <t>3FF0E8BE-7078-46C6-9362-9ADBCB149FF0</t>
  </si>
  <si>
    <t>г. Курск, ул. Аэродромная, д.20А</t>
  </si>
  <si>
    <t>1C12A3FD-2A7E-4CC9-94C0-D0F6C7FBCC35</t>
  </si>
  <si>
    <t>г. Курск, ул. Дружбы, д.11</t>
  </si>
  <si>
    <t>1CD3262D-C342-4105-A5E0-E041F7FCB5A9</t>
  </si>
  <si>
    <t>г. Курск, ул. Дружбы, д.15</t>
  </si>
  <si>
    <t>BA03493E-EA69-4F4A-B751-5BF6DAFF452B</t>
  </si>
  <si>
    <t>г. Курск, ул. Дружбы, д.17</t>
  </si>
  <si>
    <t>FDC6430D-E85B-4A10-9667-D23B347BDA8F</t>
  </si>
  <si>
    <t>г. Курск, ул. Дубровинского, д.3А</t>
  </si>
  <si>
    <t>6D787A4C-F1B3-48C6-A0A2-658E737A98E2</t>
  </si>
  <si>
    <t>г. Курск, ул. Дубровинского, д.5</t>
  </si>
  <si>
    <t>D6BE33EE-4AAC-490E-9750-9CCEDFF12278</t>
  </si>
  <si>
    <t>г. Курск, ул. Карла Маркса, д.72/3</t>
  </si>
  <si>
    <t>F7D625A2-27E4-4D2B-940D-CB7A90777898</t>
  </si>
  <si>
    <t>г. Курск, ул. Карла Маркса, д.72/5</t>
  </si>
  <si>
    <t>A703F344-80A1-43AD-BE28-B34ED5334EC1</t>
  </si>
  <si>
    <t>г. Курск, ул. Краснополянская, д.39 корп.А</t>
  </si>
  <si>
    <t>F4A91333-4166-4AE9-AA4D-3E2CA7DD39E6</t>
  </si>
  <si>
    <t>г. Курск, ул. Л.Толстого, д.7А</t>
  </si>
  <si>
    <t>7a6dad91-80a1-40f9-9246-7f56f0d2ac32</t>
  </si>
  <si>
    <t>г. Курск, ул. Литовская, д.107Д</t>
  </si>
  <si>
    <t>F5F4CC68-DFE5-4884-BCE6-0A4895627546</t>
  </si>
  <si>
    <t>г. Курск, ул. Менделеева, д.27</t>
  </si>
  <si>
    <t>D3F01837-57AC-4694-8C1A-A9E001D81330</t>
  </si>
  <si>
    <t>г. Курск, ул. Народная, д.14</t>
  </si>
  <si>
    <t>BD7E49EB-87CE-4D3B-B962-4A8BE0F1EDF8</t>
  </si>
  <si>
    <t>г. Курск, ул. Обоянская, д.28</t>
  </si>
  <si>
    <t>D16810AB-A830-477A-B792-87A4F668EB7F</t>
  </si>
  <si>
    <t>г. Курск, ул. Обоянская, д.30</t>
  </si>
  <si>
    <t>7B49BE0C-50A6-40AA-BE4E-5E68E73FB6FF</t>
  </si>
  <si>
    <t>г. Курск, ул. Обоянская, д.32</t>
  </si>
  <si>
    <t>6D02372C-3CAF-4D42-8311-86A4875ECCAC</t>
  </si>
  <si>
    <t>г. Курск, ул. Обоянская, д.34</t>
  </si>
  <si>
    <t>7F5D1EE0-1EAE-4598-875E-3909676C73BD</t>
  </si>
  <si>
    <t>г. Курск, ул. Обоянская, д.42А</t>
  </si>
  <si>
    <t>5500D9C1-6ADE-4FC1-87AB-A8B718AC4CEB</t>
  </si>
  <si>
    <t>г. Курск, ул. Ольшанского, д.19</t>
  </si>
  <si>
    <t>AE00DCE4-28EB-44EF-AD56-AE2731C41430</t>
  </si>
  <si>
    <t>г. Курск, ул. Ольшанского, д.19А</t>
  </si>
  <si>
    <t>92E89C1D-9702-4D9E-870F-072DF5BA953D</t>
  </si>
  <si>
    <t>г. Курск, ул. Ольшанского, д.21</t>
  </si>
  <si>
    <t>3714EA74-1D7A-47A6-B0B9-7BE99F229D15</t>
  </si>
  <si>
    <t>г. Курск, ул. Ольшанского, д.33</t>
  </si>
  <si>
    <t>1BEF7331-F8AD-411F-AF1B-8F752C14F9A8</t>
  </si>
  <si>
    <t>г. Курск, ул. Ольшанского, д.39</t>
  </si>
  <si>
    <t>69264C3F-67AB-41F9-B02B-904D1F875D0E</t>
  </si>
  <si>
    <t>г. Курск, ул. Ольшанского, д.43А</t>
  </si>
  <si>
    <t>015472F1-F0F0-48E4-91E4-A9336B028023</t>
  </si>
  <si>
    <t>г. Курск, ул. Ольшанского, д.45</t>
  </si>
  <si>
    <t>8436C3B6-89F7-4FCD-AA29-2F3EEFC01FC9</t>
  </si>
  <si>
    <t>г. Курск, ул. Пигорева, д.6</t>
  </si>
  <si>
    <t>6984ED1B-AF9A-4595-BCDB-12F8D3BC7F0D</t>
  </si>
  <si>
    <t>г. Курск, ул. Хуторская, д.51А</t>
  </si>
  <si>
    <t>57F34A35-F03A-4C3C-830F-963918FFCD01</t>
  </si>
  <si>
    <t>г. Курск, ул. Школьная, д.5 корп.14</t>
  </si>
  <si>
    <t>76D0CDD8-775A-4FEF-87C2-611D1129A80E</t>
  </si>
  <si>
    <t>г. Курск, ул. Школьная, д.5/12</t>
  </si>
  <si>
    <t>9C5850E1-E8CD-49FB-8F24-ADF4D6E65CC5</t>
  </si>
  <si>
    <t>г. Курск, ул. Школьная, д.5/13</t>
  </si>
  <si>
    <t>45C9E450-1B4E-467D-93D1-F226BA552CF7</t>
  </si>
  <si>
    <t>г. Курск, ул. Юности, д.16</t>
  </si>
  <si>
    <t>F220BBF7-2AA6-4D5F-B4F5-29DFB8D632E8</t>
  </si>
  <si>
    <t>г. Курск, ул. Юности, д.22</t>
  </si>
  <si>
    <t>9E795E56-FF90-4F1E-B51F-20B6D990994F</t>
  </si>
  <si>
    <t>г. Курск, пер. Промышленный 3-й, д.6</t>
  </si>
  <si>
    <t>F401C193-0826-4BDC-B2A0-118442DC56D0</t>
  </si>
  <si>
    <t>г. Курск, ул. Белинского, д.30</t>
  </si>
  <si>
    <t>F1835802-2B8F-4BD1-8364-BFD0BAB17C62</t>
  </si>
  <si>
    <t>г. Курск, ул. Димитрова, д.9</t>
  </si>
  <si>
    <t>0974a781-e899-4ae7-b83a-036170f1df4c</t>
  </si>
  <si>
    <t>г. Курск, ул. Дружбы, д.13А</t>
  </si>
  <si>
    <t>99255297-BC40-4C5B-B16A-F58E534223AF</t>
  </si>
  <si>
    <t>г. Курск, ул. Карла Маркса, д.33/41</t>
  </si>
  <si>
    <t>461B15FC-194A-42F3-AE27-6C161288AA75</t>
  </si>
  <si>
    <t>г. Курск, ул. Конорева, д.14 корп.47</t>
  </si>
  <si>
    <t>A8046F3B-148A-4D99-9588-0D200D0A6C82</t>
  </si>
  <si>
    <t>г. Курск, ул. Краснознаменная, д.20А</t>
  </si>
  <si>
    <t>FB76B72B-AC39-482C-84FA-60814B1BD4B7</t>
  </si>
  <si>
    <t>г. Курск, ул. Менделеева, д.33</t>
  </si>
  <si>
    <t>7F475333-DD72-462D-99DC-728D348381E4</t>
  </si>
  <si>
    <t>г. Курск, ул. Менделеева, д.37</t>
  </si>
  <si>
    <t>68BBD704-A30F-495B-AE55-64D97D49A908</t>
  </si>
  <si>
    <t>г. Курск, ул. Ольшанского, д.21А</t>
  </si>
  <si>
    <t>59B22C3C-4E1F-47B4-8444-9BAECE7922DA</t>
  </si>
  <si>
    <t>г. Курск, ул. Ольшанского, д.25</t>
  </si>
  <si>
    <t>ED207BBD-23F3-4507-8E1C-6ADBC067AECD</t>
  </si>
  <si>
    <t>г. Курск, ул. Пигорева, д.12</t>
  </si>
  <si>
    <t>26C01AA4-3BCA-4C6E-AB56-CE5D73994DDE</t>
  </si>
  <si>
    <t>г. Курск, ул. Пигорева, д.8Б</t>
  </si>
  <si>
    <t>3DE32BC6-2A7F-49CA-B368-623117D62878</t>
  </si>
  <si>
    <t>г. Курск, ул. Радищева, д.25</t>
  </si>
  <si>
    <t>5646E1D6-2FFE-4465-9557-5B0DC46228FB</t>
  </si>
  <si>
    <t>г. Курск, ул. Сторожевая, д.7</t>
  </si>
  <si>
    <t>3433CEA7-7B78-4D29-B416-EECB90D2EA31</t>
  </si>
  <si>
    <t>г. Курск, ул. Сумская, д.42А</t>
  </si>
  <si>
    <t>F5DBD3D0-A14E-426C-A576-E6573B82DE5F</t>
  </si>
  <si>
    <t>г. Курск, ул. Халтурина, д.22</t>
  </si>
  <si>
    <t>6EDC8AB3-084E-4AAA-9388-F02FEB3DDB9B</t>
  </si>
  <si>
    <t>г. Курск, ул. Школьная, д.5/11</t>
  </si>
  <si>
    <t>0C5DF45A-2C78-4F04-ABDE-53D2B3AAE1AC</t>
  </si>
  <si>
    <t>г. Курск, ул. Юности, д.26</t>
  </si>
  <si>
    <t>456B82C0-458A-47B6-A7B3-56181427D8E1</t>
  </si>
  <si>
    <t>г. Курск, пр-кт Ленинского Комсомола, д.91</t>
  </si>
  <si>
    <t>AE06157B-80A2-4E00-9702-526A2375DCAC</t>
  </si>
  <si>
    <t>г. Курск, пр-кт Ленинского Комсомола, д.93</t>
  </si>
  <si>
    <t>1B2F345A-1036-4DA9-95CD-E1AFB0881C10</t>
  </si>
  <si>
    <t>г. Курск, пр-кт Ленинского Комсомола, д.95</t>
  </si>
  <si>
    <t>E954088F-CB90-4A3D-AC27-7B33E7425F25</t>
  </si>
  <si>
    <t>г. Курск, ул. Ендовищенская, д.2</t>
  </si>
  <si>
    <t>B0888B14-4D76-4A6A-9BF7-81E95AB1B1F3</t>
  </si>
  <si>
    <t>г. Курск, ул. Карла Маркса, д.72/7</t>
  </si>
  <si>
    <t>156A634E-F7EA-4448-B68D-F3B1EFC44160</t>
  </si>
  <si>
    <t>г. Курск, ул. Краснополянская, д.41</t>
  </si>
  <si>
    <t>871D34A0-C4E3-4D7F-876E-ED7AAC839753</t>
  </si>
  <si>
    <t>г. Курск, ул. Менделеева, д.18</t>
  </si>
  <si>
    <t>C81FC552-217A-4359-9ACD-808EBEA69951</t>
  </si>
  <si>
    <t>г. Курск, ул. Парковая, д.10</t>
  </si>
  <si>
    <t>D5FC0F3F-F48A-414B-A478-061774B53846</t>
  </si>
  <si>
    <t>г. Курск, ул. Рабочая 2-я, д.5</t>
  </si>
  <si>
    <t>98EF6FF1-49D1-40B7-B675-44002F9EFF8D</t>
  </si>
  <si>
    <t>г. Курск, ул. Сумская, д.40</t>
  </si>
  <si>
    <t>CF7256F9-5712-412E-A765-1F1F74A60E5E</t>
  </si>
  <si>
    <t>г. Курск, ул. Сумская, д.40А</t>
  </si>
  <si>
    <t>3D1B77B4-F46A-4849-9151-7D7895150ED9</t>
  </si>
  <si>
    <t>г. Курск, ул. Сумская, д.40Б</t>
  </si>
  <si>
    <t>D5DB25A7-FDF0-492C-A459-F35EF07D5829</t>
  </si>
  <si>
    <t>г. Курск, ул. Сумская, д.42</t>
  </si>
  <si>
    <t>94E282F5-8335-4883-B1F6-AEE1A43F9AAC</t>
  </si>
  <si>
    <t>г. Курск, ул. Сумская, д.46</t>
  </si>
  <si>
    <t>A98EADFE-E6CA-40D7-8F02-E1B439715FA5</t>
  </si>
  <si>
    <t>г. Курск, ул. Сумская, д.46А</t>
  </si>
  <si>
    <t>D1135E8D-F953-4838-B433-AE072372DAB3</t>
  </si>
  <si>
    <t>г. Курск, ул. Сумская, д.46Б</t>
  </si>
  <si>
    <t>9B2EBD70-8591-41E0-A571-9DC9266140C8</t>
  </si>
  <si>
    <t>г. Курск, ул. Сумская, д.48</t>
  </si>
  <si>
    <t>143A5E6A-98E9-4C97-9531-444554FE3754</t>
  </si>
  <si>
    <t>г. Курск, ул. Сумская, д.48А</t>
  </si>
  <si>
    <t>27FCAACD-BC63-47AD-9322-094C8E44EC4F</t>
  </si>
  <si>
    <t>г. Курск, ул. Школьная, д.5/16</t>
  </si>
  <si>
    <t>B6D199B1-18A5-4BCF-ADDB-2CD8875AEE5D</t>
  </si>
  <si>
    <t>г. Курск, пл. Красная, д.2/4</t>
  </si>
  <si>
    <t>4EA70714-1A22-4D7E-A308-0506126B0C8A</t>
  </si>
  <si>
    <t>г. Курск, ул. Интернациональная, д.45</t>
  </si>
  <si>
    <t>2DEEF8FF-A761-4F53-B744-ABAA171C83CC</t>
  </si>
  <si>
    <t>г. Курск, ул. Краснознаменная, д.20Б</t>
  </si>
  <si>
    <t>DBCDC379-FFA2-43D5-9211-6F55E296E5F6</t>
  </si>
  <si>
    <t>г. Курск, ул. Краснознаменная, д.20В</t>
  </si>
  <si>
    <t>95B90F9B-66E4-4CAE-B659-F6930D7DCF1F</t>
  </si>
  <si>
    <t>г. Курск, ул. Ольшанского, д.18</t>
  </si>
  <si>
    <t>2B41C271-FDED-416D-B44B-23CE4D25816F</t>
  </si>
  <si>
    <t>г. Курск, ул. Ольшанского, д.20</t>
  </si>
  <si>
    <t>92F26462-A4F6-4D7B-84D1-3BFC09F25781</t>
  </si>
  <si>
    <t>г. Курск, ул. Парковая, д.12</t>
  </si>
  <si>
    <t>F5B3D136-14A4-4379-A9D4-45F7A4635D5F</t>
  </si>
  <si>
    <t>г. Курск, ул. Энергетиков 4, д.29</t>
  </si>
  <si>
    <t>AB9FCB7A-C436-4CFF-8D58-CB310683B022</t>
  </si>
  <si>
    <t>г. Курск, ул. Юности, д.40</t>
  </si>
  <si>
    <t>7FC637C5-0F40-41EB-A9E5-4C9D25F5525C</t>
  </si>
  <si>
    <t>г. Курск, пер. Шоссейный 3-й, д.6</t>
  </si>
  <si>
    <t>CFDD360B-C265-4E65-82F8-B7CEED7F951E</t>
  </si>
  <si>
    <t>г. Курск, ул. Конорева, д.18</t>
  </si>
  <si>
    <t>0E59941C-7279-40EB-9714-B190DB3F9A50</t>
  </si>
  <si>
    <t>г. Курск, ул. Краснознаменная, д.18</t>
  </si>
  <si>
    <t>74E0B293-C629-496A-9D1A-511D34EC35F0</t>
  </si>
  <si>
    <t>г. Курск, ул. Радищева, д.71/2</t>
  </si>
  <si>
    <t>93925208-70bd-4a03-bc3f-35eadbb9cca8</t>
  </si>
  <si>
    <t>г. Курск, пер. Блинова, д.13/15</t>
  </si>
  <si>
    <t>9/-</t>
  </si>
  <si>
    <t>A815B06C-9BE2-43AA-B04F-4CFEB7BB34A0</t>
  </si>
  <si>
    <t>г. Курск, пер. Шоссейный 3-й, д.8</t>
  </si>
  <si>
    <t>4F861258-F35A-40A8-B8CB-264FC783959C</t>
  </si>
  <si>
    <t>г. Курск, ул. Дубровинского, д.9</t>
  </si>
  <si>
    <t>DB6E3344-675F-40FB-A23E-432AF1AE5FDF</t>
  </si>
  <si>
    <t>г. Курск, ул. Комарова, д.13А</t>
  </si>
  <si>
    <t>383EE369-D205-46C8-A5EC-7BA79103B79A</t>
  </si>
  <si>
    <t>г. Курск, ул. Комарова, д.21</t>
  </si>
  <si>
    <t>580BCC2A-B478-4A6D-830C-6FEF66D1BEF0</t>
  </si>
  <si>
    <t>г. Курск, ул. Комарова, д.23</t>
  </si>
  <si>
    <t>5B30D7B5-093D-40B7-ADB2-9CA1D3283453</t>
  </si>
  <si>
    <t>г. Курск, ул. Комарова, д.25</t>
  </si>
  <si>
    <t>3E0F61CC-141F-4EF3-98F6-96351308A1AB</t>
  </si>
  <si>
    <t>г. Курск, ул. Краснознаменная, д.14 корп.19</t>
  </si>
  <si>
    <t>EF1DC2DA-DECE-41BF-8F4A-970DCC56115D</t>
  </si>
  <si>
    <t>г. Курск, ул. Краснознаменная, д.18В</t>
  </si>
  <si>
    <t>B9BEA64C-7CC3-4FB4-B7BA-9976B182CD96</t>
  </si>
  <si>
    <t>г. Курск, ул. Ленина, д.94</t>
  </si>
  <si>
    <t>6F45693D-62C2-44BF-A1CC-F05D8561C32B</t>
  </si>
  <si>
    <t>г. Курск, ул. Ленина, д.99А</t>
  </si>
  <si>
    <t>6B102182-D6DD-4E70-80B1-61C6F065F45E</t>
  </si>
  <si>
    <t>г. Курск, ул. Ленина, д.99Б</t>
  </si>
  <si>
    <t>461FB6FB-7CD1-44C9-A72B-499A96E498A8</t>
  </si>
  <si>
    <t>г. Курск, ул. Обоянская, д.19</t>
  </si>
  <si>
    <t>086ea1f6-0d69-4291-9f0e-a7dcc1d489f7</t>
  </si>
  <si>
    <t>г. Курск, ул. Почтовая, д.2</t>
  </si>
  <si>
    <t>9cb676ea-abc7-4e70-914a-6ce618f121a7</t>
  </si>
  <si>
    <t>г. Курск, ул. Рабочая 2-я, д.14А</t>
  </si>
  <si>
    <t>E6C22BD7-0BA8-40A2-8175-30EB7D7C6D14</t>
  </si>
  <si>
    <t>г. Курск, ул. Разина, д.24</t>
  </si>
  <si>
    <t>F5D3EEC5-604B-483E-AE00-42D1BCD04065</t>
  </si>
  <si>
    <t>г. Курск, ул. Уфимцева, д.15</t>
  </si>
  <si>
    <t>3846354f-4d87-43c1-a52a-7585f53add55</t>
  </si>
  <si>
    <t>г. Курск, пр-д. Магистральный 18-й, д.29</t>
  </si>
  <si>
    <t>74B4D979-034F-46A2-A0AC-369B48F3EF1B</t>
  </si>
  <si>
    <t>г. Курск, ул. Белгородская, д.6</t>
  </si>
  <si>
    <t>6/-</t>
  </si>
  <si>
    <t>259A221B-5072-42CB-80F2-B62D7B351F5E</t>
  </si>
  <si>
    <t>г. Курск, ул. Блинова, д.2/1</t>
  </si>
  <si>
    <t>92F984FD-3036-4019-9507-F591DC86B32F</t>
  </si>
  <si>
    <t>г. Курск, ул. Заводская, д.41</t>
  </si>
  <si>
    <t>9805268F-FD96-4DF0-BB1A-3CE7329AEA87</t>
  </si>
  <si>
    <t>г. Курск, ул. Краснознаменная, д.9А</t>
  </si>
  <si>
    <t>587af109-62ea-46d8-94c7-45f47052ac51</t>
  </si>
  <si>
    <t>г. Курск, ул. Литовская, д.85/1</t>
  </si>
  <si>
    <t>e7950d1d-3d9a-4e06-9f8a-a01f31790011</t>
  </si>
  <si>
    <t>г. Курск, ул. Литовская, д.85/3</t>
  </si>
  <si>
    <t>41357760-8992-42b4-a375-7bfb99222904</t>
  </si>
  <si>
    <t>г. Курск, ул. Понизовка, д.52/8</t>
  </si>
  <si>
    <t>0F8FF29D-7EFC-4E41-BC01-8E41306AC96A</t>
  </si>
  <si>
    <t>г. Курск, ул. Радищева, д.71/1</t>
  </si>
  <si>
    <t>8e8e4d0e-0e3d-40d0-955b-389ab4221d76</t>
  </si>
  <si>
    <t>г. Курск, ул. Сумская, д.37А/1</t>
  </si>
  <si>
    <t>3b972e39-5d50-4d99-97e9-8aac92aa9f6e</t>
  </si>
  <si>
    <t>г. Курск, ул. Сумская, д.37А/2</t>
  </si>
  <si>
    <t>3b73785b-ef45-4ad1-b72e-e70b75cc7ec4</t>
  </si>
  <si>
    <t>г. Курск, ул. Театральная, д.78А</t>
  </si>
  <si>
    <t>8A46B42B-5A47-445E-A969-011B4541CA6A</t>
  </si>
  <si>
    <t>г. Курск, ул. Юности, д.30</t>
  </si>
  <si>
    <t>103a0cc3-e483-403d-98c6-5f7687a08dc0</t>
  </si>
  <si>
    <t>п. Сахаровка, д.77</t>
  </si>
  <si>
    <t>4eb83e72-4835-4c05-882e-d4e794775b4c</t>
  </si>
  <si>
    <t>п. Касиновский, д.49</t>
  </si>
  <si>
    <t>855e6134-d4f9-46ba-ad96-27563368c749</t>
  </si>
  <si>
    <t>п. Сахаровка, кв-л. Клюквинская санаторная школа-интернат, д.1</t>
  </si>
  <si>
    <t>7EFF6804-4B44-46A3-A758-64F5711317B4</t>
  </si>
  <si>
    <t>п. Камыши, д.14</t>
  </si>
  <si>
    <t>7FE8F626-012A-4D91-9C30-C99C6E84C6E1</t>
  </si>
  <si>
    <t>п. Черемушки, д.21</t>
  </si>
  <si>
    <t>7457b63c-732a-4d81-b7da-6bda8f5620ad</t>
  </si>
  <si>
    <t>п. Заповедный, д.2</t>
  </si>
  <si>
    <t>52FBC3F9-23BE-4DD4-97A0-8691D48E6B77</t>
  </si>
  <si>
    <t>п. Черемушки, д.22</t>
  </si>
  <si>
    <t>ADB707D9-0100-4539-9889-CF85D71B70A2</t>
  </si>
  <si>
    <t>п. Черемушки, д.23</t>
  </si>
  <si>
    <t>1FDC1090-8B65-4116-A105-566F6299A4A0</t>
  </si>
  <si>
    <t>г. Курчатов, ул. Ленинградская, д.15</t>
  </si>
  <si>
    <t>9D45EC28-D4A5-4774-8A45-88311A75C3AC</t>
  </si>
  <si>
    <t>п. им. Карла Либкнехта, ул. Молодежная, д.14</t>
  </si>
  <si>
    <t>F4E6641D-2F11-4FA3-8DA8-BA16572F6F7D</t>
  </si>
  <si>
    <t>п. им. Карла Либкнехта, ул. Ленина, д.12</t>
  </si>
  <si>
    <t>D1D62E80-9505-4C3F-8B4A-EDFA4DD116CB</t>
  </si>
  <si>
    <t>п. им. Карла Либкнехта, ул. Лесная, д.5</t>
  </si>
  <si>
    <t>C34332A5-1BC7-4C74-B629-2C93FD67C479</t>
  </si>
  <si>
    <t>г. Льгов, пер. Франко, д.14</t>
  </si>
  <si>
    <t>59678F9F-741A-4659-ACEB-82E30D448F8E</t>
  </si>
  <si>
    <t>г. Льгов, пер. Франко, д.3</t>
  </si>
  <si>
    <t>077DD9B3-4836-4036-BD45-A1818B987023</t>
  </si>
  <si>
    <t>г. Льгов, ул. Примакова, д.85</t>
  </si>
  <si>
    <t>E676A166-3930-4BD8-A320-17D5FD3201D8</t>
  </si>
  <si>
    <t>г. Льгов, ул. Чкалова, д.7</t>
  </si>
  <si>
    <t>A5EC5C92-629D-41DD-8AE8-B3343F933C1C</t>
  </si>
  <si>
    <t>г. Льгов, ул. Чкалова, д.9</t>
  </si>
  <si>
    <t>A7D134E8-99DC-4E6D-BD0F-0E8B9DCFB402</t>
  </si>
  <si>
    <t>г. Льгов, ул. Литейная, д.4</t>
  </si>
  <si>
    <t>CD43D15F-FEBC-4B91-BAF1-E1DDD240DC92</t>
  </si>
  <si>
    <t>г. Льгов, ул. К.Маркса, д.35</t>
  </si>
  <si>
    <t>5832E1CB-1E93-457F-A90B-F4B0B65DB63A</t>
  </si>
  <si>
    <t>г. Льгов, ул. Вокзальная, д.28Г</t>
  </si>
  <si>
    <t>11ff3f15-a80c-41bc-be1b-7699e40f5b6a</t>
  </si>
  <si>
    <t>с. Ястребовка, ул. Центральная, д.38</t>
  </si>
  <si>
    <t>CD880992-FB17-457B-B68A-0E200B082268</t>
  </si>
  <si>
    <t>с. Сейм, ул. Мира, д.1</t>
  </si>
  <si>
    <t>1A9F6BBB-F9B0-4B01-8D65-9BE65CB81781</t>
  </si>
  <si>
    <t>с. Сейм, ул. Мира, д.3</t>
  </si>
  <si>
    <t>15251716-EF9D-4045-9E7A-2AF943A288CF</t>
  </si>
  <si>
    <t>п. Медвенка, ул. Советская, д.74</t>
  </si>
  <si>
    <t>6CB446AB-FCBA-4E0D-96C5-5681C00DCB86</t>
  </si>
  <si>
    <t>г. Обоянь, ул. Ленина, д.71</t>
  </si>
  <si>
    <t>6EE1925E-FE7A-4904-9067-684CEB0079F4</t>
  </si>
  <si>
    <t>г. Обоянь, ул. 8 Марта, д.24</t>
  </si>
  <si>
    <t>CF4C42CD-A53B-42D2-9E22-25427AAE0576</t>
  </si>
  <si>
    <t>г. Обоянь, ул. 3 Интернационала, д.17</t>
  </si>
  <si>
    <t>3E721F00-831B-43E7-B196-AFDA00F8140D</t>
  </si>
  <si>
    <t>г. Обоянь, ул. Мирная, д.19А</t>
  </si>
  <si>
    <t>09412D1E-3249-4382-9CBF-7E07D68C41A9</t>
  </si>
  <si>
    <t>п. Пасечный, ул. Садовая, д.9</t>
  </si>
  <si>
    <t>57D8F655-BE0B-404D-B9A0-18C2A0DAF2E0</t>
  </si>
  <si>
    <t>г. Обоянь, ул. Мирная, д.15А</t>
  </si>
  <si>
    <t>E4851333-6B07-4EE9-B227-BE9565F585BD</t>
  </si>
  <si>
    <t>п. Пристень, ул. Советская, д.45</t>
  </si>
  <si>
    <t>65032ddc-97c7-40cc-b583-d7d2edecff63</t>
  </si>
  <si>
    <t>г. Рыльск, пл. Советская, д.8</t>
  </si>
  <si>
    <t>2/х</t>
  </si>
  <si>
    <t>DE6312FE-3555-4700-B3FD-8D2627C3CF30</t>
  </si>
  <si>
    <t>п. Марьино, ул. Садовая, д.2</t>
  </si>
  <si>
    <t>8BB8A271-0590-4CB6-A485-807A712C606A</t>
  </si>
  <si>
    <t>п. Марьино, ул. Садовая, д.4</t>
  </si>
  <si>
    <t>881CEE6B-BAD1-4234-B5B0-556B4032A53C</t>
  </si>
  <si>
    <t>п. Учительский, д.4</t>
  </si>
  <si>
    <t>49AAD74D-07EC-4C22-9CD8-D5851691F165</t>
  </si>
  <si>
    <t>п. Марьино, ул. Центральная, д.3</t>
  </si>
  <si>
    <t>B5BA0FCB-8F36-43C7-88B5-F472D0EF866B</t>
  </si>
  <si>
    <t>п. Кшенский, ул. Заводская, д.14</t>
  </si>
  <si>
    <t>82E129D8-34D0-4CE3-BE64-26D86BA3A9A8</t>
  </si>
  <si>
    <t>п. Солнцево, ул. Кирова, д.2</t>
  </si>
  <si>
    <t>F7728B5B-BE57-4A96-9BB0-EF1270953F95</t>
  </si>
  <si>
    <t>г. Суджа, ул. Строительная, д.25</t>
  </si>
  <si>
    <t>08be3749-e512-4fc0-b923-58b8c90f1964</t>
  </si>
  <si>
    <t>г. Фатеж, ул. Урицкого, д.43</t>
  </si>
  <si>
    <t>BC570D70-BFB2-4109-A454-6A252E4A8214</t>
  </si>
  <si>
    <t>с. Калиновка, ул. Комсомольская, д.1</t>
  </si>
  <si>
    <t>FD5C0646-030C-47FE-9310-3C92095846F9</t>
  </si>
  <si>
    <t>п. Хомутовка, ул. Советская, д.3</t>
  </si>
  <si>
    <t>F4B253CC-D8EB-474E-B6CF-39A79CD739B4</t>
  </si>
  <si>
    <t>п. Хомутовка, ул. Пионерская, д.3</t>
  </si>
  <si>
    <t>01FBF89B-9B99-45C5-899A-F1A5134F7092</t>
  </si>
  <si>
    <t>п. Хомутовка, ул. Советская, д.10</t>
  </si>
  <si>
    <t>7F8177BE-8FF8-44D5-8E1E-738E7EF275A4</t>
  </si>
  <si>
    <t>п. Черемисиново, ул. Кооперативная, д.9</t>
  </si>
  <si>
    <t>d29afa4c-76d3-41a8-8c39-36d776d344cf</t>
  </si>
  <si>
    <t>п. Плодовый,  пер. Молодежный, д.2</t>
  </si>
  <si>
    <t>721e7d59-33be-44a3-8015-51b16ad2087d</t>
  </si>
  <si>
    <t>п. Плодовый,  пер. Молодежный, д.1</t>
  </si>
  <si>
    <t>eedf5b4f-ad40-4422-b9a6-bb8e2777a903</t>
  </si>
  <si>
    <t>г. Щигры, ул. Октябрьская, д.11</t>
  </si>
  <si>
    <t>347CFA4E-F6E4-4E63-827E-CC256A566142</t>
  </si>
  <si>
    <t>г. Щигры, ул. Лермонтова, д.9</t>
  </si>
  <si>
    <t>F14ECECE-4410-478D-98FD-C2272AE36A52</t>
  </si>
  <si>
    <t>д.Гирьи, ул.Интернациональная, д. 1</t>
  </si>
  <si>
    <t>2BBA9287-A421-4F24-A5B4-723D04FAB3C2</t>
  </si>
  <si>
    <t>д.Гирьи, ул.Интернациональная, д. 4</t>
  </si>
  <si>
    <t>CCBAD51A-0A47-4E8C-B465-A68FBB6E2AA6</t>
  </si>
  <si>
    <t>п. Глушково, ул. Ленина, д.39</t>
  </si>
  <si>
    <t>9D725903-E3A8-4FFB-9A9E-0145F6BC3AD8</t>
  </si>
  <si>
    <t>п. Глушково, ул. Ударная, д.43</t>
  </si>
  <si>
    <t>2FDC91BC-E6AA-4D46-B647-FBA3E09EA4FF</t>
  </si>
  <si>
    <t>п. Теткино, ул. Ленина, д.93</t>
  </si>
  <si>
    <t>B9E9FE62-247B-43DC-88B3-60F4CC87446D</t>
  </si>
  <si>
    <t>п. Теткино, ул. Первомайская, д.32А</t>
  </si>
  <si>
    <t>F84129AA-1ACB-4CB9-A879-B133FC93C180</t>
  </si>
  <si>
    <t>п. Горшечное, ул. Октябрьская, д.9Б</t>
  </si>
  <si>
    <t>86E2E77B-20ED-40E0-92F5-EDDF15F8CC58</t>
  </si>
  <si>
    <t>п. Горшечное, ул. Строительная, д.3</t>
  </si>
  <si>
    <t>D6BBD07E-2E4C-460D-92EA-8059F770E4E6</t>
  </si>
  <si>
    <t>п. Горшечное, ул. Строительная, д.4</t>
  </si>
  <si>
    <t>60A85363-446A-4A0C-8AF5-1D671BF71CAE</t>
  </si>
  <si>
    <t>п. Горшечное, ул. Центральная, д.5</t>
  </si>
  <si>
    <t>C96BF747-0B8E-47BE-9B28-F2380A753ABF</t>
  </si>
  <si>
    <t>с. Бараново, ул. Коммунистическая, д.1</t>
  </si>
  <si>
    <t>16BEF2BE-7935-4F1A-80DF-2FD1A64EF136</t>
  </si>
  <si>
    <t>с. Бараново, ул. Коммунистическая, д.3</t>
  </si>
  <si>
    <t>68611761-016B-474A-B93A-0033E6E63294</t>
  </si>
  <si>
    <t>с. Бараново, ул. Коммунистическая, д.4</t>
  </si>
  <si>
    <t>47A72CD2-E0B9-427D-9E1B-34BB91EADFBC</t>
  </si>
  <si>
    <t>с. Бараново, ул. Коммунистическая, д.7</t>
  </si>
  <si>
    <t>B720D712-6670-4166-9E58-0DA4A71BAC09</t>
  </si>
  <si>
    <t>г. Дмитриев, пр-кт Советских Космонавтов, д.9</t>
  </si>
  <si>
    <t>5A34342F-CA9D-4DFC-88FF-C0119BA34AC2</t>
  </si>
  <si>
    <t>г. Дмитриев, ул. Железнодорожная, д.1Ж</t>
  </si>
  <si>
    <t>1AEA05E5-66B0-48CF-B15D-85421CFB540E</t>
  </si>
  <si>
    <t>г. Дмитриев, ул. Землячки, д.5А</t>
  </si>
  <si>
    <t>7499A177-06AF-4DEC-BED9-13CEC37D79F7</t>
  </si>
  <si>
    <t>г. Дмитриев, ул. Комсомольская, д.1</t>
  </si>
  <si>
    <t>5B1E0E17-9013-41AA-970F-7AAF39E5893B</t>
  </si>
  <si>
    <t>г. Дмитриев, ул. Революционная, д.29</t>
  </si>
  <si>
    <t>c306db44-4e52-49be-9f8f-2ac49a20fc06</t>
  </si>
  <si>
    <t>г. Железногорск, ул. Гагарина, д.10</t>
  </si>
  <si>
    <t>A4816D38-8B0A-4C7F-B13F-E524A6A0A055</t>
  </si>
  <si>
    <t>г. Железногорск, ул. Гагарина, д.10 корп.2</t>
  </si>
  <si>
    <t>111602BE-7B3D-4D96-A6FD-B3CD53796B4E</t>
  </si>
  <si>
    <t>г. Железногорск, ул. Гагарина, д.25</t>
  </si>
  <si>
    <t>321E878B-1A8F-492A-B3C0-66DF3FD479FE</t>
  </si>
  <si>
    <t>г. Железногорск, ул. Гагарина, д.29</t>
  </si>
  <si>
    <t>B5E62C95-2A35-4317-B7EE-9CE419244BC6</t>
  </si>
  <si>
    <t>г. Железногорск, ул. Гагарина, д.4</t>
  </si>
  <si>
    <t>e5aface1-c8d8-4f26-86ab-cc5a037b6467</t>
  </si>
  <si>
    <t>г. Железногорск, ул. Гагарина, д.47</t>
  </si>
  <si>
    <t>44FD87E1-3DF6-47F4-9080-EAA3357F5FB6</t>
  </si>
  <si>
    <t>г. Железногорск, ул. Гагарина, д.6</t>
  </si>
  <si>
    <t>8d48f94f-e926-4e76-9b9d-d4547c510c54</t>
  </si>
  <si>
    <t>г. Железногорск, ул. Гагарина, д.8</t>
  </si>
  <si>
    <t>0982AD53-6AD2-4F07-89B0-4DFC59E2186C</t>
  </si>
  <si>
    <t>г. Железногорск, ул. Гагарина, д.8 корп.2</t>
  </si>
  <si>
    <t>F16ED233-89B8-49DF-BC42-7F224A0CA01A</t>
  </si>
  <si>
    <t>г. Железногорск, ул. Гайдара, д.4 корп.2</t>
  </si>
  <si>
    <t>3274922F-C40E-4CAC-AFC6-F40AE4F6958A</t>
  </si>
  <si>
    <t>г. Железногорск, ул. Горняков, д.3</t>
  </si>
  <si>
    <t>F1B62DEC-3F90-4E12-978D-7A6B995D94D0</t>
  </si>
  <si>
    <t>г. Железногорск, ул. Димитрова, д.13 корп.2</t>
  </si>
  <si>
    <t>6B16F555-721E-43F9-9EDB-1B9752AD62F9</t>
  </si>
  <si>
    <t>г. Железногорск, ул. Димитрова, д.13 корп.3</t>
  </si>
  <si>
    <t>6BE4240B-3BE6-4132-94EB-24C84E07D531</t>
  </si>
  <si>
    <t>г. Железногорск, ул. Димитрова, д.3 корп.2</t>
  </si>
  <si>
    <t>5EA336FE-0BCF-4B16-BEBB-F0E10915A099</t>
  </si>
  <si>
    <t>г. Железногорск, ул. Димитрова, д.3 корп.3</t>
  </si>
  <si>
    <t>680409F8-86B5-4C32-9458-F95299531F8E</t>
  </si>
  <si>
    <t>г. Железногорск, ул. Димитрова, д.3 корп.4</t>
  </si>
  <si>
    <t>5F979AFA-9227-4104-B3BD-B062698A17F1</t>
  </si>
  <si>
    <t>г. Железногорск, ул. Димитрова, д.3 корп.5</t>
  </si>
  <si>
    <t>0D1E576C-5CA8-4DBC-A9C9-DEF7D271FBB7</t>
  </si>
  <si>
    <t>г. Железногорск, ул. Димитрова, д.7</t>
  </si>
  <si>
    <t>CFCBD6A5-AA06-42DE-ADD2-F8097BFB0FBF</t>
  </si>
  <si>
    <t>г. Железногорск, ул. Димитрова, д.7 корп.2</t>
  </si>
  <si>
    <t>CFAEB491-765C-4A26-B46F-BF3FD1D7F15B</t>
  </si>
  <si>
    <t>г. Железногорск, ул. Курская, д.47 корп.1</t>
  </si>
  <si>
    <t>A13DD69A-4333-4F98-B2CB-3545F6E1D2FE</t>
  </si>
  <si>
    <t>г. Железногорск, ул. Курская, д.70</t>
  </si>
  <si>
    <t>ed14cf7d-2736-4596-9b08-5e00e3f2f36d</t>
  </si>
  <si>
    <t>г. Железногорск, ул. Курская, д.72</t>
  </si>
  <si>
    <t>3420cb85-9076-4e36-94a8-b03c9e7c27e7</t>
  </si>
  <si>
    <t>г. Железногорск, ул. Курская, д.80</t>
  </si>
  <si>
    <t>29681A2F-FA9A-44F2-B3C9-C172A74FE737</t>
  </si>
  <si>
    <t>г. Железногорск, ул. Курская, д.84 корп.1</t>
  </si>
  <si>
    <t>738E071E-5475-445C-9683-3C9C65BDEC68</t>
  </si>
  <si>
    <t>г. Железногорск, ул. Курская, д.84 корп.2</t>
  </si>
  <si>
    <t>6EF105F7-D013-4D1C-BB7D-FC761EF26896</t>
  </si>
  <si>
    <t>г. Железногорск, ул. Л.Голенькова, д.21</t>
  </si>
  <si>
    <t>A93E2B51-D911-4BA0-84EA-9C5ED8AF8FEF</t>
  </si>
  <si>
    <t>г. Железногорск, ул. Л.Голенькова, д.23</t>
  </si>
  <si>
    <t>77E659F5-ECDE-4D7F-995D-7051510FBDF9</t>
  </si>
  <si>
    <t>г. Железногорск, ул. Ленина, д.27 корп.2</t>
  </si>
  <si>
    <t>C46C360C-C131-4FF0-ACFF-09929E118902</t>
  </si>
  <si>
    <t>г. Железногорск, ул. Ленина, д.50</t>
  </si>
  <si>
    <t>06C13235-541D-4E3F-BAD9-0DB5D2E500A9</t>
  </si>
  <si>
    <t>г. Железногорск, ул. Ленина, д.56 корп.3</t>
  </si>
  <si>
    <t>ED7FB1AF-9FB1-487E-95F6-02B3D99C016D</t>
  </si>
  <si>
    <t>г. Железногорск, ул. Ленина, д.60 корп.2</t>
  </si>
  <si>
    <t>C72AAF36-14CC-4660-9964-85511E61813B</t>
  </si>
  <si>
    <t>г. Железногорск, ул. Ленина, д.60 корп.3</t>
  </si>
  <si>
    <t>3EEC5A3D-2172-4B62-8B0A-27CCC1175108</t>
  </si>
  <si>
    <t>г. Железногорск, ул. Ленина, д.60 корп.4</t>
  </si>
  <si>
    <t>D7B87A79-4ECC-49A6-BCB3-732A87F20135</t>
  </si>
  <si>
    <t>г. Железногорск, ул. Ленина, д.60 корп.5</t>
  </si>
  <si>
    <t>E71AFBB2-FD3D-4371-942B-C9FDE51AEF24</t>
  </si>
  <si>
    <t>г. Железногорск, ул. Ленина, д.60 корп.6</t>
  </si>
  <si>
    <t>C8291DAE-1E2F-40CD-AB70-2A3F2BAF783E</t>
  </si>
  <si>
    <t>г. Железногорск, ул. Ленина, д.7 корп.2</t>
  </si>
  <si>
    <t>E6025327-AC86-4633-8280-E6BEADDEF908</t>
  </si>
  <si>
    <t>г. Железногорск, ул. Мира, д.10 корп.1</t>
  </si>
  <si>
    <t>EC2994C9-F78E-4229-A54E-91043C542E94</t>
  </si>
  <si>
    <t>г. Железногорск, ул. Мира, д.12 корп.1</t>
  </si>
  <si>
    <t>7ea4956d-8b11-415e-9d00-1f2c0208b266</t>
  </si>
  <si>
    <t>г. Железногорск, ул. Мира, д.12 корп.2</t>
  </si>
  <si>
    <t>fdc9f2fb-971c-4f47-8295-812072916ca0</t>
  </si>
  <si>
    <t>г. Железногорск, ул. Мира, д.12 корп.3</t>
  </si>
  <si>
    <t>00A77165-186D-4DC7-9947-327D660B6994</t>
  </si>
  <si>
    <t>г. Железногорск, ул. Мира, д.3</t>
  </si>
  <si>
    <t>F7F059A7-2816-4C69-B063-F3B227D42418</t>
  </si>
  <si>
    <t>г. Железногорск, ул. Мира, д.45</t>
  </si>
  <si>
    <t>352C3F89-5D28-41E6-B2D2-0EDE265CEF51</t>
  </si>
  <si>
    <t>г. Железногорск, ул. Мира, д.51 корп.3</t>
  </si>
  <si>
    <t>808CF853-F9E5-41AB-BADC-C44245C0FA7F</t>
  </si>
  <si>
    <t>г. Железногорск, ул. Обогатителей, д.10</t>
  </si>
  <si>
    <t>D71BD324-AC89-4D6F-96AB-1A9EFF197CFA</t>
  </si>
  <si>
    <t>г. Железногорск, ул. Обогатителей, д.12</t>
  </si>
  <si>
    <t>B9EFBEDC-85A8-45DD-8B4B-7004377CD842</t>
  </si>
  <si>
    <t>г. Железногорск, ул. Обогатителей, д.12 корп.2</t>
  </si>
  <si>
    <t>325220F0-588C-4074-B6FF-568ACAE4856D</t>
  </si>
  <si>
    <t>г. Железногорск, ул. Обогатителей, д.6</t>
  </si>
  <si>
    <t>D7E221D8-E8C2-479B-8809-BBABA1049B02</t>
  </si>
  <si>
    <t>г. Железногорск, ул. Обогатителей, д.8</t>
  </si>
  <si>
    <t>E10CEEC8-FA71-4403-9268-E726AE6CAC06</t>
  </si>
  <si>
    <t>п. Магнитный, пер. Школьный, д.4</t>
  </si>
  <si>
    <t>6CCB1742-B927-47AB-92BF-EEF3BE8459CE</t>
  </si>
  <si>
    <t>п. Магнитный, ул. Школьная, д.2</t>
  </si>
  <si>
    <t>4B500CD1-74D8-491B-A617-5207A145FEC8</t>
  </si>
  <si>
    <t>п. Магнитный, ул. Школьная, д.4</t>
  </si>
  <si>
    <t>0216B52D-60DC-490A-944E-0896FBD968EF</t>
  </si>
  <si>
    <t>п. Магнитный, ул. Школьная, д.6</t>
  </si>
  <si>
    <t>873A10C1-7A0C-49D5-9D21-1F8347C0F366</t>
  </si>
  <si>
    <t>п. Мартовский, мкр. Молодежный, д.2</t>
  </si>
  <si>
    <t>366073A9-6E9D-4A22-9B88-DF169A99CEC0</t>
  </si>
  <si>
    <t>п. Студенок, ул. Советская, д.1</t>
  </si>
  <si>
    <t>D90728A8-C19F-4303-B7F1-2D0D810A6089</t>
  </si>
  <si>
    <t>п. Студенок, ул. Советская, д.2</t>
  </si>
  <si>
    <t>F748B446-C480-4A18-9427-B0B1FDECAFA6</t>
  </si>
  <si>
    <t>п. Студенок, ул. Советская, д.3</t>
  </si>
  <si>
    <t>B55D59F6-E6B4-41B7-9B63-55B11698EE49</t>
  </si>
  <si>
    <t>сл. Михайловка, ул. Строительная, д.4</t>
  </si>
  <si>
    <t>03173F35-9353-4B1A-8C48-83D0776C2711</t>
  </si>
  <si>
    <t>д. Будановка, ул. Садовая, д.79</t>
  </si>
  <si>
    <t>23189357-E9D8-472D-A239-B02671849BBF</t>
  </si>
  <si>
    <t>д. Сергеевка, ул. Центральная, д.37</t>
  </si>
  <si>
    <t>FDE8DBBB-E8FF-4F47-A934-C7A4CFCE57FF</t>
  </si>
  <si>
    <t>д. Сергеевка, ул. Центральная, д.38</t>
  </si>
  <si>
    <t>1FC0B9C6-6458-486B-9B86-1F956435E6B8</t>
  </si>
  <si>
    <t>д. Сергеевка, ул. Центральная, д.48</t>
  </si>
  <si>
    <t>692AF7CA-3046-44C8-B6A2-FBF28471DBA4</t>
  </si>
  <si>
    <t>д. Сергеевка, ул. Центральная, д.49</t>
  </si>
  <si>
    <t>CA171969-3620-434F-BAB3-03A77E55E305</t>
  </si>
  <si>
    <t>д. Сергеевка, ул. Центральная, д.50</t>
  </si>
  <si>
    <t>049c84f2-9c8b-4579-8d85-e9f8b4056097</t>
  </si>
  <si>
    <t>п. Золотухино, ул. Гостиная, д.5</t>
  </si>
  <si>
    <t>1073D5B2-EB96-4430-8A0B-A38F04AB4780</t>
  </si>
  <si>
    <t>п. Золотухино, ул. Орджоникидзе, д.2</t>
  </si>
  <si>
    <t>2729ba5c-5e14-448d-be0a-bfff8d1d8328</t>
  </si>
  <si>
    <t>п. Золотухино, ул. Орджоникидзе, д.21</t>
  </si>
  <si>
    <t>e8fb78e7-8e88-4057-82d9-bbc74405b8c3</t>
  </si>
  <si>
    <t>п. Золотухино, ул. Орджоникидзе, д.25</t>
  </si>
  <si>
    <t>557D3DB5-BF7E-40B0-9F24-787CDD2A2605</t>
  </si>
  <si>
    <t>п. Золотухино, ул. Орджоникидзе, д.4</t>
  </si>
  <si>
    <t>4BE441CF-526F-49A1-94D7-9600B9ACE183</t>
  </si>
  <si>
    <t>п. Олымский, ул. 20 лет Победы, д.8</t>
  </si>
  <si>
    <t>4AB74F57-E364-4EC9-98C2-2EBBFC717FE6</t>
  </si>
  <si>
    <t>п. Олымский, ул. Садовая, д.64</t>
  </si>
  <si>
    <t>0D86E564-9055-4222-ADF7-0B45173C3F51</t>
  </si>
  <si>
    <t>п. Олымский, ул. Садовая, д.66</t>
  </si>
  <si>
    <t>9A434259-87F8-4CC4-A668-BFEA528374B1</t>
  </si>
  <si>
    <t>п. Олымский, ул. Садовая, д.68</t>
  </si>
  <si>
    <t>AB257868-7BEE-4321-BDB9-0E1A762B6AE3</t>
  </si>
  <si>
    <t>п. Олымский, ул. Строителей, д.4</t>
  </si>
  <si>
    <t>4336E9A2-3F17-4EE3-8F4B-D00D7FE84C24</t>
  </si>
  <si>
    <t>п. Конышевка, ул. Титова, д.5</t>
  </si>
  <si>
    <t>E52D7D30-A098-44AD-B6E3-A1B689C2B3E5</t>
  </si>
  <si>
    <t>п. Каучук, ул. Магистральная, д.3</t>
  </si>
  <si>
    <t>3EF456C3-0521-4007-A23D-0C30844EBF76</t>
  </si>
  <si>
    <t>п. Коренево, ул. 70 лет Октября, д.11</t>
  </si>
  <si>
    <t>03721882-F007-421A-AFAD-EF687F7B3197</t>
  </si>
  <si>
    <t>п. Коренево, ул. 70 лет Октября, д.13</t>
  </si>
  <si>
    <t>C62C78D5-0E50-45AE-8118-14A174A75E44</t>
  </si>
  <si>
    <t>п. Коренево, ул. 70 лет Октября, д.9</t>
  </si>
  <si>
    <t>B1B57BCA-C795-4740-9A5A-EAC2F5CFF386</t>
  </si>
  <si>
    <t>п. Коренево, ул. Школьная, д.23</t>
  </si>
  <si>
    <t>E1FA8F61-CAA0-4784-84FA-BCEE22178EB6</t>
  </si>
  <si>
    <t>п. Коренево, ул. Школьная, д.23А</t>
  </si>
  <si>
    <t>15E86325-7C7A-49A7-9C24-795345F1E6ED</t>
  </si>
  <si>
    <t>п. Коренево, ул. Школьная, д.25</t>
  </si>
  <si>
    <t>8EA3A04C-7755-4B71-BD9B-C1ED0B90C89E</t>
  </si>
  <si>
    <t>г. Курск, пер. Воротний 2-й, д.21</t>
  </si>
  <si>
    <t>525EB5A6-9C8F-460F-9C74-FD7E043AAB4A</t>
  </si>
  <si>
    <t>г. Курск, пер. Ольховский 1-й, д.3</t>
  </si>
  <si>
    <t>CC6DD4B8-D389-4D61-B755-9B98E10562D2</t>
  </si>
  <si>
    <t>г. Курск, пер. Ольховский 1-й, д.5</t>
  </si>
  <si>
    <t>9b43a3a8-977f-4df9-bc93-ef18a0d44e43</t>
  </si>
  <si>
    <t>г. Курск, пер. Промышленный 7-й, д.5 корп.75</t>
  </si>
  <si>
    <t>3D49E12F-F12A-4EC8-9554-878C979BAEBA</t>
  </si>
  <si>
    <t>г. Курск, пр-кт Ленинского Комсомола, д.107</t>
  </si>
  <si>
    <t>716C2491-B5A0-4998-B353-683541E3A73B</t>
  </si>
  <si>
    <t>г. Курск, пр-кт Ленинского Комсомола, д.81</t>
  </si>
  <si>
    <t>7DB25B95-74EE-4F77-BCFE-A885FB500D81</t>
  </si>
  <si>
    <t>г. Курск, пр-д. Магистральный, д.16Б</t>
  </si>
  <si>
    <t>9635D9C4-782F-4E95-9930-8B98310BCAB3</t>
  </si>
  <si>
    <t>г. Курск, ул. 50 лет Октября, д.15</t>
  </si>
  <si>
    <t>89B6C5D1-A275-40BF-A8E7-B1B8041C7CE1</t>
  </si>
  <si>
    <t>г. Курск, ул. 50 лет Октября, д.7</t>
  </si>
  <si>
    <t>B953DA4F-4761-4E9E-B956-4E376BAA6EDE</t>
  </si>
  <si>
    <t>г. Курск, ул. Аэродромная, д.20В</t>
  </si>
  <si>
    <t>12ECE83C-A6CD-4121-AED0-BBD32729143D</t>
  </si>
  <si>
    <t>г. Курск, ул. Белгородская, д.19</t>
  </si>
  <si>
    <t>D9964F32-62C9-4480-A024-950087789D19</t>
  </si>
  <si>
    <t>г. Курск, ул. Блинова, д.2/2</t>
  </si>
  <si>
    <t>6275C4B8-7AEF-42BF-9873-B9295FB556C8</t>
  </si>
  <si>
    <t>г. Курск, ул. Гагарина, д.26</t>
  </si>
  <si>
    <t>7827CFBE-488A-4A13-9DCF-2D06650B8E4A</t>
  </si>
  <si>
    <t>г. Курск, ул. Гагарина, д.28</t>
  </si>
  <si>
    <t>7B6443C1-C585-4516-917B-D1D657B08437</t>
  </si>
  <si>
    <t>г. Курск, ул. Гайдара, д.35</t>
  </si>
  <si>
    <t>F83093C4-2DD8-4DD0-BB8F-D41886B2A60E</t>
  </si>
  <si>
    <t>г. Курск, ул. Гоголя, д.53</t>
  </si>
  <si>
    <t>53F2D878-5A0B-4F62-8D89-948BFD2220A6</t>
  </si>
  <si>
    <t>г. Курск, ул. Дейнеки, д.25</t>
  </si>
  <si>
    <t>F7463F1D-12FA-4F51-8219-97C2C36A0974</t>
  </si>
  <si>
    <t>г. Курск, ул. Дейнеки, д.27</t>
  </si>
  <si>
    <t>D32F91C3-5AF9-4A0B-A94C-E46934BF7420</t>
  </si>
  <si>
    <t>г. Курск, ул. Дейнеки, д.29</t>
  </si>
  <si>
    <t>73A7499D-9E6E-4964-9AD7-DE2C2796E6F2</t>
  </si>
  <si>
    <t>г. Курск, ул. Дейнеки, д.33</t>
  </si>
  <si>
    <t>5F5A1D3F-AFA2-459D-9552-2452B260820E</t>
  </si>
  <si>
    <t>г. Курск, ул. Дейнеки, д.35</t>
  </si>
  <si>
    <t>CAB2BB39-B839-45B4-894B-F03479DD3BBE</t>
  </si>
  <si>
    <t>г. Курск, ул. Дейнеки, д.37</t>
  </si>
  <si>
    <t>6C848EC2-84CB-45D1-8F4F-B10684266ED9</t>
  </si>
  <si>
    <t>г. Курск, ул. Дейнеки, д.38</t>
  </si>
  <si>
    <t>FA7A77DC-DA0A-4491-BBF4-6D0A388EADC5</t>
  </si>
  <si>
    <t>г. Курск, ул. Дейнеки, д.39 корп.65</t>
  </si>
  <si>
    <t>C1ABC6BC-CA28-4FF7-B739-53603F23146B</t>
  </si>
  <si>
    <t>г. Курск, ул. Дейнеки, д.40</t>
  </si>
  <si>
    <t>056AFC3F-6FB8-4FF2-8878-7E82F9216D4F</t>
  </si>
  <si>
    <t>г. Курск, ул. Димитрова, д.103</t>
  </si>
  <si>
    <t>8E44660B-8644-4A79-B764-2BE014DBBDA6</t>
  </si>
  <si>
    <t>г. Курск, ул. Димитрова, д.107</t>
  </si>
  <si>
    <t>6B1BB32E-CCFD-4D92-B06D-7EDD0BC4EF9E</t>
  </si>
  <si>
    <t>г. Курск, ул. Заводская, д.33А</t>
  </si>
  <si>
    <t>E6075C0F-C934-438B-A6E8-89DCEACFE8F0</t>
  </si>
  <si>
    <t>г. Курск, ул. Заводская, д.35</t>
  </si>
  <si>
    <t>BACA0B9F-7E01-465A-B23F-A7F95D23B19E</t>
  </si>
  <si>
    <t>г. Курск, ул. Заводская, д.37</t>
  </si>
  <si>
    <t>CDFC9821-C622-4EB1-8865-BE0B73217362</t>
  </si>
  <si>
    <t>г. Курск, ул. Заводская, д.39</t>
  </si>
  <si>
    <t>2ABCFC02-754E-4DCA-9347-5C4FC640B3FA</t>
  </si>
  <si>
    <t>г. Курск, ул. Заводская, д.39Б</t>
  </si>
  <si>
    <t>0D1C2A86-6F10-4567-8B89-90A12BD67A4B</t>
  </si>
  <si>
    <t>г. Курск, ул. Заводская, д.39В</t>
  </si>
  <si>
    <t>C0C069CD-F9D7-4F9D-BE57-E11C7B2D76CE</t>
  </si>
  <si>
    <t>г. Курск, ул. Заводская, д.41Б</t>
  </si>
  <si>
    <t>E60D5D76-E17D-4F04-87FC-F5F757E19BE0</t>
  </si>
  <si>
    <t>г. Курск, ул. Заводская, д.43</t>
  </si>
  <si>
    <t>459EE6E9-0E54-45BA-9ABC-C5CF23C3866A</t>
  </si>
  <si>
    <t>г. Курск, ул. Заводская, д.45</t>
  </si>
  <si>
    <t>88F6C397-4438-45EB-A3DF-579BAF6DF9BC</t>
  </si>
  <si>
    <t>г. Курск, ул. Заводская, д.47</t>
  </si>
  <si>
    <t>4F6D98EE-4892-461F-AEFE-816B3E780668</t>
  </si>
  <si>
    <t>г. Курск, ул. Заводская, д.49</t>
  </si>
  <si>
    <t>4CC5876B-A3D1-4C49-B775-D216D1859493</t>
  </si>
  <si>
    <t>г. Курск, ул. Заводская, д.51</t>
  </si>
  <si>
    <t>696AC234-33EA-4CC8-A760-C16E8D43C1A3</t>
  </si>
  <si>
    <t>г. Курск, ул. Заводская, д.53</t>
  </si>
  <si>
    <t>2B2F52C1-BD5A-4171-B440-154E3C3F0983</t>
  </si>
  <si>
    <t>г. Курск, ул. Заводская, д.55</t>
  </si>
  <si>
    <t>D058CE63-B971-4F41-878B-C7FA5542C99E</t>
  </si>
  <si>
    <t>г. Курск, ул. Заводская, д.57</t>
  </si>
  <si>
    <t>5082CADA-A6BB-41AD-AFD2-8F53C6747EA0</t>
  </si>
  <si>
    <t>г. Курск, ул. Заводская, д.63 корп.42</t>
  </si>
  <si>
    <t>0B63603D-9860-4F90-A839-9FFE0E416F3B</t>
  </si>
  <si>
    <t>г. Курск, ул. Заводская, д.67</t>
  </si>
  <si>
    <t>77BCFE7B-83B1-4EEA-9A6C-04E91E8853CF</t>
  </si>
  <si>
    <t>г. Курск, ул. Заводская, д.67А</t>
  </si>
  <si>
    <t>B1F782E2-7D35-4F28-977F-A604B1DD6E37</t>
  </si>
  <si>
    <t>г. Курск, ул. Заводская, д.67Б</t>
  </si>
  <si>
    <t>2EBA1AE4-35DA-4D68-95FA-172F150DD4E0</t>
  </si>
  <si>
    <t>г. Курск, ул. Заводская, д.73</t>
  </si>
  <si>
    <t>ACA1EFFB-4590-4B47-992B-D24FC05F284B</t>
  </si>
  <si>
    <t>г. Курск, ул. Заводская, д.75</t>
  </si>
  <si>
    <t>EDC6BF5F-ED42-4202-BC4E-14FA56C766A9</t>
  </si>
  <si>
    <t>г. Курск, ул. Заводская, д.77</t>
  </si>
  <si>
    <t>75CC0AFF-906B-453E-8680-F8DE5521AFB2</t>
  </si>
  <si>
    <t>г. Курск, ул. Заводская, д.79</t>
  </si>
  <si>
    <t>A37453C8-69C1-4122-8081-C5A0892B04B0</t>
  </si>
  <si>
    <t>г. Курск, ул. Заводская, д.83</t>
  </si>
  <si>
    <t>CDB17172-273D-4093-800B-AA05317D5653</t>
  </si>
  <si>
    <t>г. Курск, ул. Заводская, д.83А</t>
  </si>
  <si>
    <t>2EA8C3DD-9726-4634-AC91-AAF351C5838E</t>
  </si>
  <si>
    <t>г. Курск, ул. Заводская, д.85 корп.14</t>
  </si>
  <si>
    <t>B88249F3-F011-4FB0-81D8-1B68E662BF93</t>
  </si>
  <si>
    <t>г. Курск, ул. Запольная, д.45А</t>
  </si>
  <si>
    <t>2AE5963F-BFFD-44DC-8B66-C83AB9E26A42</t>
  </si>
  <si>
    <t>г. Курск, ул. Карла Маркса, д.66/16</t>
  </si>
  <si>
    <t>CBF815AF-5B75-4C55-971E-3773C25CF73E</t>
  </si>
  <si>
    <t>г. Курск, ул. Карла Маркса, д.66/9</t>
  </si>
  <si>
    <t>83021445-4B76-46AD-B7DC-1CEE03CA2C22</t>
  </si>
  <si>
    <t>г. Курск, ул. Комарова, д.4</t>
  </si>
  <si>
    <t>9B080AC6-0E77-49D9-B00D-2E07649A082F</t>
  </si>
  <si>
    <t>г. Курск, ул. Комарова, д.4А</t>
  </si>
  <si>
    <t>6EC3D9A5-6F8F-4893-84D5-4DBA90611B19</t>
  </si>
  <si>
    <t>г. Курск, ул. Краснополянская, д.23А</t>
  </si>
  <si>
    <t>0f9bb697-647c-4b36-a608-fa2d84744278</t>
  </si>
  <si>
    <t>г. Курск, ул. Красный Октябрь, д.4</t>
  </si>
  <si>
    <t>DF329895-E49A-440C-91ED-41D69C30D538</t>
  </si>
  <si>
    <t>г. Курск, ул. Ленина, д.63</t>
  </si>
  <si>
    <t>BABF8F37-05B3-4924-9C9C-1FCFAD2FA181</t>
  </si>
  <si>
    <t>г. Курск, ул. Ломакина, д.1</t>
  </si>
  <si>
    <t>C5D14108-DBB2-4DC4-AE28-E7F42524FA5B</t>
  </si>
  <si>
    <t>г. Курск, ул. Ломакина, д.5</t>
  </si>
  <si>
    <t>66B72312-39E7-453E-84F1-A79D371CAA3B</t>
  </si>
  <si>
    <t>г. Курск, ул. Малышева, д.10А</t>
  </si>
  <si>
    <t>DE880819-4462-4A83-858A-D6192006228F</t>
  </si>
  <si>
    <t>г. Курск, ул. Малышева, д.12</t>
  </si>
  <si>
    <t>6B5313D3-A8D6-4DA8-BB2A-6EF0D54184C3</t>
  </si>
  <si>
    <t>г. Курск, ул. Малышева, д.12А</t>
  </si>
  <si>
    <t>A834E30A-CEEF-4F42-81E2-C5AFB7715294</t>
  </si>
  <si>
    <t>г. Курск, ул. Малышева, д.4</t>
  </si>
  <si>
    <t>A0C7E22B-9FEF-49C5-81AE-4501C3505EE3</t>
  </si>
  <si>
    <t>г. Курск, ул. Малышева, д.6</t>
  </si>
  <si>
    <t>9C5055B7-E815-4731-81EE-0D7220A82F7E</t>
  </si>
  <si>
    <t>г. Курск, ул. Малышева, д.8</t>
  </si>
  <si>
    <t>4415F7F9-56D2-4D24-87D7-FA97451FF926</t>
  </si>
  <si>
    <t>г. Курск, ул. Межевая, д.9</t>
  </si>
  <si>
    <t>3742226E-04E9-48F2-BA4C-6A1581612FD6</t>
  </si>
  <si>
    <t>г. Курск, ул. Менделеева, д.30</t>
  </si>
  <si>
    <t>26049720-4114-439A-87CE-594F5FC7B105</t>
  </si>
  <si>
    <t>г. Курск, ул. Менделеева, д.32</t>
  </si>
  <si>
    <t>746E2721-601B-4E27-814C-A115C968EFF0</t>
  </si>
  <si>
    <t>г. Курск, ул. Менделеева, д.34</t>
  </si>
  <si>
    <t>B5A920D8-B730-47BF-8836-B5DA33612F71</t>
  </si>
  <si>
    <t>г. Курск, ул. Менделеева, д.61А</t>
  </si>
  <si>
    <t>3C0FA4D0-85C4-475D-ACFC-414AF11554A9</t>
  </si>
  <si>
    <t>г. Курск, ул. Менделеева, д.61Б</t>
  </si>
  <si>
    <t>66F428AF-E1A8-4001-82B5-7BA0EED79C09</t>
  </si>
  <si>
    <t>г. Курск, ул. Менделеева, д.71</t>
  </si>
  <si>
    <t>57587D2F-195A-4D41-8015-B5B34DDA415A</t>
  </si>
  <si>
    <t>г. Курск, ул. Менделеева, д.71А</t>
  </si>
  <si>
    <t>F960AB5F-C182-4F72-95CD-BC9575C0435D</t>
  </si>
  <si>
    <t>г. Курск, ул. Моковская, д.2А</t>
  </si>
  <si>
    <t>6D48F44F-05E9-4E78-9C32-4CF96325FD30</t>
  </si>
  <si>
    <t>г. Курск, ул. Моковская, д.4 корп.2</t>
  </si>
  <si>
    <t>ACCD27AA-E42D-4959-A955-C8E594437D03</t>
  </si>
  <si>
    <t>г. Курск, ул. Народная, д.2</t>
  </si>
  <si>
    <t>35C31659-E67E-4756-85B5-48E4C5685555</t>
  </si>
  <si>
    <t>г. Курск, ул. Обоянская, д.42Б</t>
  </si>
  <si>
    <t>eaad2bb4-2015-4020-8db2-83edfb0cfa21</t>
  </si>
  <si>
    <t>г. Курск, ул. Ольшанского, д.11 корп.21</t>
  </si>
  <si>
    <t>489EF87D-CAE3-4FFF-A28E-5C3E6F134EA2</t>
  </si>
  <si>
    <t>г. Курск, ул. Ольшанского, д.17</t>
  </si>
  <si>
    <t>45BD5B34-79A6-4C54-9FEC-1EA7281B7906</t>
  </si>
  <si>
    <t>г. Курск, ул. Ольшанского, д.43Б</t>
  </si>
  <si>
    <t>6E92CBD9-34C9-4EDE-BD04-2E79AD57844D</t>
  </si>
  <si>
    <t>г. Курск, ул. Песковская 3-я, д.5</t>
  </si>
  <si>
    <t>2de4c7cd-6a06-4ba7-97b1-fe1f0dad8b59</t>
  </si>
  <si>
    <t>г. Курск, ул. Пушкарная 1-я, д.47</t>
  </si>
  <si>
    <t>D3F97D92-E261-4B0D-9531-568D5F0D9853</t>
  </si>
  <si>
    <t>г. Курск, ул. Радищева, д.82</t>
  </si>
  <si>
    <t>D7557B21-51BB-40D8-A750-A091A127BE14</t>
  </si>
  <si>
    <t>г. Курск, ул. Радищева, д.86</t>
  </si>
  <si>
    <t>412CB1A7-0BF3-4192-A060-87E81A169B3D</t>
  </si>
  <si>
    <t>г. Курск, ул. Республиканская, д.42</t>
  </si>
  <si>
    <t>C4B7BA07-5986-4C61-BF8C-B669BA07747F</t>
  </si>
  <si>
    <t>г. Курск, ул. Республиканская, д.44</t>
  </si>
  <si>
    <t>4E0350BD-9C96-462F-9C6A-E33E19EBF28E</t>
  </si>
  <si>
    <t>г. Курск, ул. Республиканская, д.60</t>
  </si>
  <si>
    <t>B40CFEAF-6929-430B-AB0A-BED9D8621D10</t>
  </si>
  <si>
    <t>г. Курск, ул. Серегина, д.10</t>
  </si>
  <si>
    <t>2AA7BC25-F229-43C7-A6BA-791A7D831760</t>
  </si>
  <si>
    <t>г. Курск, ул. Серегина, д.23</t>
  </si>
  <si>
    <t>56DD7AC8-4B2A-4093-96D2-B3660E26A2FC</t>
  </si>
  <si>
    <t>г. Курск, ул. Серегина, д.6</t>
  </si>
  <si>
    <t>95928212-c111-4f0e-8c1f-1904687a541d</t>
  </si>
  <si>
    <t>г. Курск, ул. Соловьиная, д.72А</t>
  </si>
  <si>
    <t>E65CD6AD-766C-4644-9F7B-C1A146E8D1F8</t>
  </si>
  <si>
    <t>г. Курск, ул. Союзная, д.12</t>
  </si>
  <si>
    <t>2F2E598E-668E-4570-B80A-096125434A23</t>
  </si>
  <si>
    <t>г. Курск, ул. Союзная, д.13</t>
  </si>
  <si>
    <t>CC75329A-FDA8-4678-8785-8DF15ECD5C8F</t>
  </si>
  <si>
    <t>г. Курск, ул. Союзная, д.14</t>
  </si>
  <si>
    <t>5713679A-A5E5-46B8-9064-16B21CEDA7ED</t>
  </si>
  <si>
    <t>г. Курск, ул. Союзная, д.17</t>
  </si>
  <si>
    <t>B3AE3325-AC27-4A9B-9CF3-1ABE4E5D4BCC</t>
  </si>
  <si>
    <t>г. Курск, ул. Союзная, д.49А</t>
  </si>
  <si>
    <t>A3DA8909-F509-4AFC-B23F-7A2BFE0FE01F</t>
  </si>
  <si>
    <t>г. Курск, ул. Союзная, д.51А</t>
  </si>
  <si>
    <t>99AE27E0-7245-40D5-8ABD-F4FF0E706016</t>
  </si>
  <si>
    <t>г. Курск, ул. Союзная, д.51Б</t>
  </si>
  <si>
    <t>66A23474-404A-4A98-83C3-2E1463E34E1B</t>
  </si>
  <si>
    <t>г. Курск, ул. Союзная, д.53</t>
  </si>
  <si>
    <t>2B165A53-856E-46BA-A2A8-2EF869565A67</t>
  </si>
  <si>
    <t>г. Курск, ул. Союзная, д.53А</t>
  </si>
  <si>
    <t>F24085A4-4BEA-4792-AEDE-608D0AB8B325</t>
  </si>
  <si>
    <t>г. Курск, ул. Союзная, д.57</t>
  </si>
  <si>
    <t>C15F71D3-8F8C-446A-A0BA-BE127A07171C</t>
  </si>
  <si>
    <t>г. Курск, ул. Союзная, д.57А</t>
  </si>
  <si>
    <t>00364D25-6BE8-4674-A7F0-9D607EDE553A</t>
  </si>
  <si>
    <t>г. Курск, ул. Союзная, д.59А</t>
  </si>
  <si>
    <t>5932A43E-D53A-48E3-AC49-3A85FCA5D344</t>
  </si>
  <si>
    <t>г. Курск, ул. Союзная, д.61А</t>
  </si>
  <si>
    <t>8F08F2F7-2281-4F12-83FA-368172101C06</t>
  </si>
  <si>
    <t>г. Курск, ул. Союзная, д.63</t>
  </si>
  <si>
    <t>4A2B70E2-4901-4AF4-8E3B-0444F805EE46</t>
  </si>
  <si>
    <t>г. Курск, ул. Союзная, д.65В</t>
  </si>
  <si>
    <t>AD9B39B0-545A-46BA-97CF-97A1E6769088</t>
  </si>
  <si>
    <t>г. Курск, ул. Союзная, д.67</t>
  </si>
  <si>
    <t>A82C5C36-B1DE-4E52-A640-F9BA091A96C5</t>
  </si>
  <si>
    <t>г. Курск, ул. Ухтомского, д.1</t>
  </si>
  <si>
    <t>C81085A0-3415-4CE1-953F-118C854B121C</t>
  </si>
  <si>
    <t>г. Курск, ул. Халтурина, д.5</t>
  </si>
  <si>
    <t>08F6CC3B-40A0-4C20-8821-654AADB9258F</t>
  </si>
  <si>
    <t>г. Курск, ул. Челюскинцев, д.3</t>
  </si>
  <si>
    <t>F854F312-9D24-4E33-8A05-4D6ADEEDD206</t>
  </si>
  <si>
    <t>г. Курск, ул. Чернышевского, д.8</t>
  </si>
  <si>
    <t>09ACEB3C-02C0-42C3-AADF-1735D9E51A6A</t>
  </si>
  <si>
    <t>г. Курск, ул. Черняховского, д.16</t>
  </si>
  <si>
    <t>C6F2F846-A8C6-4ADD-A0ED-F7A183C39D69</t>
  </si>
  <si>
    <t>г. Курск, ул. Чехова, д.38</t>
  </si>
  <si>
    <t>679B9BF2-2260-4AF5-B9B7-161DB7223385</t>
  </si>
  <si>
    <t>г. Курск, ул. Энгельса, д.88</t>
  </si>
  <si>
    <t>fc07b4cf-c7e3-4f77-9ac2-2246f74e9d1a</t>
  </si>
  <si>
    <t>г. Курск, ул. Энергетиков, д.11А</t>
  </si>
  <si>
    <t>3a45551b-0636-4f5c-8ac6-77ccaed086c4</t>
  </si>
  <si>
    <t>г. Курск, ул. Энергетиков, д.11Б</t>
  </si>
  <si>
    <t>075D63A0-E219-4027-8D7A-AD790521D1D7</t>
  </si>
  <si>
    <t>г. Курск, ул. Энергетиков, д.9</t>
  </si>
  <si>
    <t>1B1719F6-B86B-491B-B48D-679A7978C9BF</t>
  </si>
  <si>
    <t>д. Ворошнево, ул. Сосновая, д.4</t>
  </si>
  <si>
    <t>2F599D38-F538-449A-89FC-3C8E5463E54C</t>
  </si>
  <si>
    <t>д. Татаренкова, ул. Садовая, д.4</t>
  </si>
  <si>
    <t>BD4148C7-F504-4F64-9005-CCAFFAF1C6F9</t>
  </si>
  <si>
    <t>п. Камыши, д.22</t>
  </si>
  <si>
    <t>CCAE9D75-5356-47E7-AC7B-A1761454C5EF</t>
  </si>
  <si>
    <t>п. Касиновский, д.21</t>
  </si>
  <si>
    <t>82EF3864-B18A-4C68-9D33-44A9093F6D99</t>
  </si>
  <si>
    <t>п. Касиновский, д.38</t>
  </si>
  <si>
    <t>4d95924f-6639-414a-be93-53f25bf203f6</t>
  </si>
  <si>
    <t>п. Касиновский, д.41</t>
  </si>
  <si>
    <t>010eb59c-d367-460d-b8b6-cf3a2f83b412</t>
  </si>
  <si>
    <t>п. Касиновский, д.42</t>
  </si>
  <si>
    <t>fd0862a0-2e2b-4c60-96ef-e071e8d1a100</t>
  </si>
  <si>
    <t>п. Касиновский, д.47</t>
  </si>
  <si>
    <t>c13ed2ba-362d-48bb-943e-c53b208e4cf9</t>
  </si>
  <si>
    <t>п. Касиновский, д.50</t>
  </si>
  <si>
    <t>21111C4F-72F0-4DCF-9C87-33A443B93190</t>
  </si>
  <si>
    <t>п. Петрин, д.2</t>
  </si>
  <si>
    <t>CEFE3B0F-432E-4807-BB62-B6B7EF2BBE6F</t>
  </si>
  <si>
    <t>п. Черемушки, д.20</t>
  </si>
  <si>
    <t>29658DD4-072C-4200-8601-099A43CDB8D3</t>
  </si>
  <si>
    <t>г. Курчатов, пр-кт Коммунистический, д.1</t>
  </si>
  <si>
    <t>B00F234E-D75C-4CD2-A1E1-7CB31E05A9BB</t>
  </si>
  <si>
    <t>г. Курчатов, пр-кт Коммунистический, д.11</t>
  </si>
  <si>
    <t>13D7443F-A4D1-4F03-A1B5-F548A0C44FFB</t>
  </si>
  <si>
    <t>г. Курчатов, пр-кт Коммунистический, д.13</t>
  </si>
  <si>
    <t>58B3069D-2A65-4C46-B155-0FDAF8CA7A5A</t>
  </si>
  <si>
    <t>г. Курчатов, пр-кт Коммунистический, д.17</t>
  </si>
  <si>
    <t>3D7D67CA-7DAB-468E-A1B5-8345A3441DBD</t>
  </si>
  <si>
    <t>г. Курчатов, пр-кт Коммунистический, д.19</t>
  </si>
  <si>
    <t>D355AB51-3559-45A4-B1C3-C76227443252</t>
  </si>
  <si>
    <t>г. Курчатов, пр-кт Коммунистический, д.21</t>
  </si>
  <si>
    <t>8B55699D-8F2B-4E62-B302-3D9C7C4BAA7B</t>
  </si>
  <si>
    <t>г. Курчатов, пр-кт Коммунистический, д.23</t>
  </si>
  <si>
    <t>E279DA15-B594-4B35-8D30-9913D1C8B4BB</t>
  </si>
  <si>
    <t>г. Курчатов, пр-кт Коммунистический, д.25</t>
  </si>
  <si>
    <t>1213D27D-FDF7-4359-B5E7-9E93A9CDDE89</t>
  </si>
  <si>
    <t>г. Курчатов, пр-кт Коммунистический, д.3</t>
  </si>
  <si>
    <t>FA98E3F7-208C-4F37-BB80-56854D58ED69</t>
  </si>
  <si>
    <t>г. Курчатов, пр-кт Коммунистический, д.5</t>
  </si>
  <si>
    <t>D34CC091-886C-42D0-8093-BD29F647F4C3</t>
  </si>
  <si>
    <t>г. Курчатов, ул. Гайдара, д.5</t>
  </si>
  <si>
    <t>52B986CD-CAE2-47E4-B9B0-5F82B8E73322</t>
  </si>
  <si>
    <t>г. Курчатов, ул. Космонавтов, д.12</t>
  </si>
  <si>
    <t>A9DB4BC5-40A3-493F-9CFB-34F1BA627EC5</t>
  </si>
  <si>
    <t>г. Курчатов, ул. Космонавтов, д.8 (А,Б,В)</t>
  </si>
  <si>
    <t>76DFE81F-1012-4D28-97CF-0670ED30A9AA</t>
  </si>
  <si>
    <t>г. Курчатов, ул. Ленинградская, д.11</t>
  </si>
  <si>
    <t>4E95DC60-A37A-4D97-96DC-C43C147BE80E</t>
  </si>
  <si>
    <t>г. Курчатов, ул. Ленинградская, д.13</t>
  </si>
  <si>
    <t>1879B2CE-631A-45CA-93E5-2AD329CEED0E</t>
  </si>
  <si>
    <t>г. Курчатов, ул. Ленинградская, д.19</t>
  </si>
  <si>
    <t>3E749C2B-7A54-4E6A-B1AE-A753EC1DAB4A</t>
  </si>
  <si>
    <t>г. Курчатов, ул. Ленинградская, д.21</t>
  </si>
  <si>
    <t>485A758D-5096-4669-844E-A54995638832</t>
  </si>
  <si>
    <t>г. Курчатов, ул. Ленинградская, д.23</t>
  </si>
  <si>
    <t>33AB43E2-1C54-4483-9D35-29136D7916FF</t>
  </si>
  <si>
    <t>г. Курчатов, ул. Ленинградская, д.27</t>
  </si>
  <si>
    <t>6D9C2204-23E2-46C8-8C70-519CA89306FA</t>
  </si>
  <si>
    <t>г. Курчатов, ул. Ленинградская, д.29</t>
  </si>
  <si>
    <t>636F4942-B002-47B2-B467-10AB70ABA83E</t>
  </si>
  <si>
    <t>г. Курчатов, ул. Ленинградская, д.3</t>
  </si>
  <si>
    <t>AD3A1F8B-7FB0-43D5-A755-51A952C6B564</t>
  </si>
  <si>
    <t>г. Курчатов, ул. Ленинградская, д.33</t>
  </si>
  <si>
    <t>18AEA977-E77D-4D4A-884D-A14F586998BD</t>
  </si>
  <si>
    <t>г. Курчатов, ул. Ленинградская, д.39</t>
  </si>
  <si>
    <t>5581EE53-B60F-4A3E-B34F-23EB63FE0D6D</t>
  </si>
  <si>
    <t>г. Курчатов, ул. Ленинградская, д.43</t>
  </si>
  <si>
    <t>1183AF68-A362-4D36-B78F-96764B3DE1C8</t>
  </si>
  <si>
    <t>г. Курчатов, ул. Молодежная, д.4</t>
  </si>
  <si>
    <t>7E153466-D028-4309-9119-F2731816EEEC</t>
  </si>
  <si>
    <t>г. Курчатов, ул. Молодежная, д.8</t>
  </si>
  <si>
    <t>CB0AA821-B813-448A-92BC-EE63E2D9022C</t>
  </si>
  <si>
    <t>п. им. Карла Либкнехта, ул. Октябрьская, д.5</t>
  </si>
  <si>
    <t>E743D9FA-F013-4B40-9BEC-2357EE6CEAF1</t>
  </si>
  <si>
    <t>п. Никольский, д.13</t>
  </si>
  <si>
    <t>9CDAAE13-6A24-4FC7-9DB1-26F86DBEE9AB</t>
  </si>
  <si>
    <t>г. Льгов, пер. Кирова, д.8</t>
  </si>
  <si>
    <t>FA10B0B6-EC8D-4555-9621-5D21C715EBAF</t>
  </si>
  <si>
    <t>г. Льгов, ул. Гагарина, д.74</t>
  </si>
  <si>
    <t>6E7D91EF-5367-4E5F-9F59-7D7761883E5B</t>
  </si>
  <si>
    <t>г. Льгов, ул. Комсомольская, д.116</t>
  </si>
  <si>
    <t>0AD48E1B-5D78-4EAF-B4F5-6BA7FF6DA358</t>
  </si>
  <si>
    <t>г. Льгов, ул. Ленина, д.42</t>
  </si>
  <si>
    <t>ACD6A512-C1FB-4001-9199-63727ACABBF1</t>
  </si>
  <si>
    <t>г. Льгов, ул. М.Горького, д.10А</t>
  </si>
  <si>
    <t>C8A5FFEF-6599-40C4-A92C-159E3D74859B</t>
  </si>
  <si>
    <t>г. Льгов, ул. Примакова, д.95</t>
  </si>
  <si>
    <t>B7FBC294-468A-4DA2-B0F3-3C1738FD44A8</t>
  </si>
  <si>
    <t>г. Льгов, ул. Примакова, д.97</t>
  </si>
  <si>
    <t>A7FE6823-B22E-497A-BD02-7EE01C8D6D7B</t>
  </si>
  <si>
    <t>г. Льгов, ул. Радищева, д.12</t>
  </si>
  <si>
    <t>89A47A88-CD6F-4DA0-B45A-361FD70CF770</t>
  </si>
  <si>
    <t>г. Льгов, ул. Радищева, д.3А</t>
  </si>
  <si>
    <t>51D6F8BB-883B-435E-9372-39DE0BB1E230</t>
  </si>
  <si>
    <t>г. Льгов, ул. Советская, д.5</t>
  </si>
  <si>
    <t>AA1F6FC7-70C4-412C-9A00-216D7D2187CA</t>
  </si>
  <si>
    <t>г. Льгов, ул. Титова, д.2А</t>
  </si>
  <si>
    <t>87011B52-4030-4399-8B41-91643A0FED9D</t>
  </si>
  <si>
    <t>г. Льгов, ул. Титова, д.4</t>
  </si>
  <si>
    <t>CF11915C-3272-43B2-A105-AB96F25C28F6</t>
  </si>
  <si>
    <t>п. Селекционный, ул. Гагарина, д.1</t>
  </si>
  <si>
    <t>8F582BBE-894F-4782-BB82-FC4EE9E7B73B</t>
  </si>
  <si>
    <t>п. Селекционный, ул. Гагарина, д.2</t>
  </si>
  <si>
    <t>D8F26C2B-9A1D-4C2C-B9EA-00293D321D22</t>
  </si>
  <si>
    <t>п. Медвенка, ул. Парковая, д.13</t>
  </si>
  <si>
    <t>9AEEC56C-43D4-462F-B540-BDD38921EF22</t>
  </si>
  <si>
    <t>п. Медвенка, ул. Парковая, д.9</t>
  </si>
  <si>
    <t>77EAE98A-916E-4D1D-9CF7-6F381FAA5FF3</t>
  </si>
  <si>
    <t>п. Медвенка, ул. Промышленная, д.27</t>
  </si>
  <si>
    <t>F527FCC1-0150-434C-B539-C745561047AC</t>
  </si>
  <si>
    <t>г. Обоянь, ул. 8 Марта, д.15</t>
  </si>
  <si>
    <t>EF38A35F-AB46-4042-BF0D-FD8A4DA494C5</t>
  </si>
  <si>
    <t>г. Обоянь, ул. Ленина, д.141А</t>
  </si>
  <si>
    <t>CA13D59C-7D11-4E26-9135-E71BA70EAEB6</t>
  </si>
  <si>
    <t>г. Обоянь, ул. Луначарского, д.41</t>
  </si>
  <si>
    <t>EFC4B91F-AB6A-450D-9880-64FE575C748A</t>
  </si>
  <si>
    <t>г. Обоянь, ул. Микрорайон, д.12</t>
  </si>
  <si>
    <t>D5144771-1EDE-48F2-BAD1-02651CF660A9</t>
  </si>
  <si>
    <t>г. Обоянь, ул. Микрорайон, д.13</t>
  </si>
  <si>
    <t>0712D5B3-F7B8-4BE6-A587-167754A9D3E4</t>
  </si>
  <si>
    <t>г. Обоянь, ул. Микрорайон, д.14</t>
  </si>
  <si>
    <t>8CEE676D-4F44-46B0-A553-3B0ADB9B4694</t>
  </si>
  <si>
    <t>г. Обоянь, ул. Микрорайон, д.16</t>
  </si>
  <si>
    <t>8D193D17-63DB-4C17-9F3B-5C438C892E70</t>
  </si>
  <si>
    <t>г. Обоянь, ул. Микрорайон, д.18</t>
  </si>
  <si>
    <t>F69D3E90-36A2-488B-A392-4E6C1F2DE289</t>
  </si>
  <si>
    <t>г. Обоянь, ул. Микрорайон, д.19</t>
  </si>
  <si>
    <t>39BFDC77-57E2-4DCD-818C-0D5A1E006B83</t>
  </si>
  <si>
    <t>г. Обоянь, ул. Микрорайон, д.20</t>
  </si>
  <si>
    <t>948D61A6-B08B-4920-89C2-4753E3120937</t>
  </si>
  <si>
    <t>г. Обоянь, ул. Микрорайон, д.21</t>
  </si>
  <si>
    <t>E91AFFDB-8FD5-4A4C-9590-D9E8198F7EF4</t>
  </si>
  <si>
    <t>п. Пригородный, ул. Центральная, д.16</t>
  </si>
  <si>
    <t>DBCFBDA9-A0A0-43E0-BDBE-45952D1060A9</t>
  </si>
  <si>
    <t>п. Пригородный, ул. Центральная, д.17</t>
  </si>
  <si>
    <t>078758CD-791A-4635-87CE-CDF6340B98CB</t>
  </si>
  <si>
    <t>п. Пригородный, ул. Центральная, д.18</t>
  </si>
  <si>
    <t>06815A39-5D5A-4B49-943B-A315AB60EEDA</t>
  </si>
  <si>
    <t>п. Рудавский, ул. Центральная, д.19</t>
  </si>
  <si>
    <t>6007CD64-210E-4DCF-B897-E0E05977409C</t>
  </si>
  <si>
    <t>п. Рудавский, ул. Центральная, д.26</t>
  </si>
  <si>
    <t>61FF5EFC-8A06-4893-A40B-E84B540F0AC9</t>
  </si>
  <si>
    <t>п. Рудавский, ул. Центральная, д.27</t>
  </si>
  <si>
    <t>4D16B278-F4FB-4AA7-ADDF-912C63654BA4</t>
  </si>
  <si>
    <t>с. Зорино, ул. Октябрьская, д.125</t>
  </si>
  <si>
    <t>FC7E3844-2B3B-4739-AC33-9BC1A3F7113F</t>
  </si>
  <si>
    <t>с. Зорино, ул. Октябрьская, д.126</t>
  </si>
  <si>
    <t>A090160F-5063-4A00-B824-1E8615791267</t>
  </si>
  <si>
    <t>п. Прямицыно, пер. Коммунистический, д.3</t>
  </si>
  <si>
    <t>99A2C782-39C0-4823-9D87-11E9E288DA44</t>
  </si>
  <si>
    <t>п. Прямицыно, ул. Заводская, д.5</t>
  </si>
  <si>
    <t>5185E1C6-AA17-4AA8-9D42-7D1667752104</t>
  </si>
  <si>
    <t>п. Прямицыно, ул. Новая, д.60А</t>
  </si>
  <si>
    <t>20676C65-1A52-4D6D-8330-A143733B6F19</t>
  </si>
  <si>
    <t>п. Прямицыно, ул. Первомайская, д.4</t>
  </si>
  <si>
    <t>F1F4B921-6127-4FAD-8A75-925CF8FE4A91</t>
  </si>
  <si>
    <t>п. Возы, ул. Советская, д.1</t>
  </si>
  <si>
    <t>9ACA6DD3-0555-4908-B69F-CBFBDEDE7F7B</t>
  </si>
  <si>
    <t>п. Поныри, ул. Веселая, д.5</t>
  </si>
  <si>
    <t>9DEEB7A3-6C06-4D61-92BA-CACFE8FE2C2B</t>
  </si>
  <si>
    <t>п. Поныри, ул. Веселая, д.7</t>
  </si>
  <si>
    <t>C7AE4D01-1AD5-4899-BC39-3D4FC5ED05C3</t>
  </si>
  <si>
    <t>п. Пристень, ул. Октябрьская, д.36</t>
  </si>
  <si>
    <t>2889FAE6-3BF7-43DA-9F51-AD557C6EC3FA</t>
  </si>
  <si>
    <t>п. Пристень, ул. Парковая, д.6</t>
  </si>
  <si>
    <t>0B0C2C6D-BA4A-4537-ABCC-362E2ACE0E9E</t>
  </si>
  <si>
    <t>г. Рыльск, ул. К.Маркса, д.25/1 Б</t>
  </si>
  <si>
    <t>69E99841-BCF6-453C-859A-11431AFBBAB6</t>
  </si>
  <si>
    <t>г. Рыльск, ул. Куйбышева, д.28</t>
  </si>
  <si>
    <t>F6C52CF6-B295-4913-9086-6B97E4E3AE52</t>
  </si>
  <si>
    <t>г. Рыльск, ул. Маяковского, д.41</t>
  </si>
  <si>
    <t>13D75737-9126-4113-B836-D23F0FDAED5F</t>
  </si>
  <si>
    <t>г. Рыльск, ул. Промышленная, д.12</t>
  </si>
  <si>
    <t>7D3AF534-3C55-4EF0-9526-A6ACD957A555</t>
  </si>
  <si>
    <t>г. Рыльск, ул. Промышленная, д.8</t>
  </si>
  <si>
    <t>4F25CFF5-4F29-4621-AE83-46F5EF4680F5</t>
  </si>
  <si>
    <t>г. Рыльск, ул. Р.Люксембург, д.68А</t>
  </si>
  <si>
    <t>B0CCABA6-D2F3-4209-BFB4-45A1EE523989</t>
  </si>
  <si>
    <t>г. Рыльск, ул. Р.Люксембург, д.74</t>
  </si>
  <si>
    <t>5235A5D9-0F0E-4B82-83F7-0691849C1BCA</t>
  </si>
  <si>
    <t>г. Рыльск, ул. Свердлова, д.28</t>
  </si>
  <si>
    <t>01383B45-ADE9-4964-A13C-7C8F3CF65AA9</t>
  </si>
  <si>
    <t>г. Рыльск, ул. Энгельса, д.1</t>
  </si>
  <si>
    <t>9342B3DC-9A5C-4E3F-BEE4-3892FA7926C0</t>
  </si>
  <si>
    <t>п. Марьино, ул. Центральная, д.4</t>
  </si>
  <si>
    <t>463F55CF-C685-4A38-B5A1-4546AB629B9D</t>
  </si>
  <si>
    <t>п. Марьино, ул. Центральная, д.7</t>
  </si>
  <si>
    <t>970F96F7-82E8-4D5E-B295-FCA7185B0FA9</t>
  </si>
  <si>
    <t>п. Учительский, д.1</t>
  </si>
  <si>
    <t>1287BF84-DDCA-476D-9A26-C76920909DDF</t>
  </si>
  <si>
    <t>п. Учительский, д.3</t>
  </si>
  <si>
    <t>F42EF0B1-9E59-4054-8861-090B65141B7E</t>
  </si>
  <si>
    <t>п. Кшенский, ул. Пролетарская, д.47</t>
  </si>
  <si>
    <t>A09093C7-0A9E-402A-9439-CCEB5D3AA844</t>
  </si>
  <si>
    <t>п. Кшенский, ул. Чапаева, д.5</t>
  </si>
  <si>
    <t>25175A26-0932-4195-9D99-B29496AC8822</t>
  </si>
  <si>
    <t>с. Нижняя Грайворонка, ул. Школьная, д.135</t>
  </si>
  <si>
    <t>87C2FA44-8AF6-45AE-9538-3A55DEC56629</t>
  </si>
  <si>
    <t>г. Суджа, ул. Комсомольская, д.1А</t>
  </si>
  <si>
    <t>BDEF87F9-811D-4734-957F-0F0629949BA9</t>
  </si>
  <si>
    <t>г. Суджа, ул. Октябрьская, д.18</t>
  </si>
  <si>
    <t>B2BD8F55-2733-4DCB-A648-BBF80D351BE7</t>
  </si>
  <si>
    <t>г. Суджа, ул. Октябрьская, д.20</t>
  </si>
  <si>
    <t>7C8A66F2-5052-44E9-916C-60D49F27EFA9</t>
  </si>
  <si>
    <t>г. Суджа, ул. Пушкина, д.57</t>
  </si>
  <si>
    <t>6A73E420-66DA-4134-8404-AF398C44D72F</t>
  </si>
  <si>
    <t>г. Суджа, ул. Р.Люксембург, д.31</t>
  </si>
  <si>
    <t>6E9856B1-1377-4B93-B50B-40FE9071CB13</t>
  </si>
  <si>
    <t>г. Суджа, ул. Р.Люксембург, д.31А</t>
  </si>
  <si>
    <t>97953B62-6ECF-412C-A19C-2CFFEF702659</t>
  </si>
  <si>
    <t>п. Тим, ул. Димитрова, д.1</t>
  </si>
  <si>
    <t>3E3390DA-F17E-46F9-AD5C-F30C6A19F7DD</t>
  </si>
  <si>
    <t>п. Тим, ул. Максима Горького, д.12</t>
  </si>
  <si>
    <t>C4F1B52C-5A1C-4E33-BFD4-1998B2E1CC2B</t>
  </si>
  <si>
    <t>г. Фатеж, ул. Никитинская, д.35А</t>
  </si>
  <si>
    <t>D348C71B-1277-423A-A235-07F8BB2B4168</t>
  </si>
  <si>
    <t>г. Фатеж, ул. Тихая, д.52</t>
  </si>
  <si>
    <t>4E2E695F-16CE-4612-BD80-CF50C8A6D518</t>
  </si>
  <si>
    <t>с. Большое Жирово, д.98</t>
  </si>
  <si>
    <t>FE06608A-18BE-4396-A554-D4E24838F10E</t>
  </si>
  <si>
    <t>п. Хомутовка, ул. Мирная, д.10</t>
  </si>
  <si>
    <t>22282603-C272-4FFC-B6EE-730ACEDCA903</t>
  </si>
  <si>
    <t>п. Черемисиново, ул. Кооперативная, д.5</t>
  </si>
  <si>
    <t>C70A50B7-B02B-4307-8AE2-3B8DA7152122</t>
  </si>
  <si>
    <t>п. Черемисиново, ул. Кооперативная, д.7</t>
  </si>
  <si>
    <t>78E2255C-DB96-4974-8488-56336E31F934</t>
  </si>
  <si>
    <t>п. Черемисиново, ул. Кооперативная, д.8</t>
  </si>
  <si>
    <t>8A6A95F0-042F-4834-BBEB-BBDBB2C93CDB</t>
  </si>
  <si>
    <t>п. Черемисиново, ул. Почтовая, д.32</t>
  </si>
  <si>
    <t>9970DA0C-95AC-4656-80FD-8F92B29E66DD</t>
  </si>
  <si>
    <t>п. Черемисиново, ул. Почтовая, д.81</t>
  </si>
  <si>
    <t>2470de7b-21f4-4dca-a65f-e7a751c0547e</t>
  </si>
  <si>
    <t>д. 1-я Семеновка, ул. Школьная, д.10</t>
  </si>
  <si>
    <t>7FDED7DB-2663-418D-ABFB-FFC6E722A3DF</t>
  </si>
  <si>
    <t>п. Вишневка, ул. Садовая, д.3</t>
  </si>
  <si>
    <t>B004F845-6A8D-4EC0-AD7D-0AEE69214DF7</t>
  </si>
  <si>
    <t>п. Вишневка, ул. Школьная, д.6</t>
  </si>
  <si>
    <t>F1D3CD81-D5FB-4266-842F-87CBDFB1C663</t>
  </si>
  <si>
    <t>п. Зеленая Роща, ул. Садовая, д.5</t>
  </si>
  <si>
    <t>43885c50-7ff3-4d58-a713-decbfc91ab4a</t>
  </si>
  <si>
    <t>с. Защитное, ул. Школьная, д.4</t>
  </si>
  <si>
    <t>4227C236-64B5-4E1A-813E-E5D709DDB67A</t>
  </si>
  <si>
    <t>г. Щигры, пер. Курский, д.9</t>
  </si>
  <si>
    <t>8A72DEBC-3728-40BD-9D71-AE5009C1F157</t>
  </si>
  <si>
    <t>г. Щигры, ул. Большевиков, д.36</t>
  </si>
  <si>
    <t>FAAACD95-4F34-4FFA-A4DB-39A8AB8F7CA4</t>
  </si>
  <si>
    <t>г. Щигры, ул. Дзержинского, д.13</t>
  </si>
  <si>
    <t>ECBA2C6F-CFFA-4C99-A88A-D2953E2478EC</t>
  </si>
  <si>
    <t>г. Щигры, ул. Зеленая, д.28</t>
  </si>
  <si>
    <t>75DAD376-EBAF-4E89-B09A-64D7539F9DD5</t>
  </si>
  <si>
    <t>г. Щигры, ул. Красная, д.41</t>
  </si>
  <si>
    <t>5859A9A1-EFD5-4EB9-9DFA-8BC30751EB5E</t>
  </si>
  <si>
    <t>г. Щигры, ул. Луначарского, д.17</t>
  </si>
  <si>
    <t>B57F915F-15D2-4D6F-A03E-2BB602418652</t>
  </si>
  <si>
    <t>г. Щигры, ул. Мира, д.26</t>
  </si>
  <si>
    <t>64D7CE87-4035-4BF7-9503-60645F5EAA07</t>
  </si>
  <si>
    <t>г. Щигры, ул. Свободных Граждан, д.31</t>
  </si>
  <si>
    <t>C174A55C-15D5-4422-858E-4CB2A6B0AEFE</t>
  </si>
  <si>
    <t>г. Щигры, ул. Чапаева, д.2</t>
  </si>
  <si>
    <t>7460D6A2-05CE-426F-8BA5-8186BEF60A4C</t>
  </si>
  <si>
    <t>г. Щигры, ул. Шкрылева, д.14</t>
  </si>
  <si>
    <t>4603B8F5-E3E5-4E67-A910-3BFC50B0D2FF</t>
  </si>
  <si>
    <t>г. Щигры, ул. Шкрылева, д.4</t>
  </si>
  <si>
    <t>B8872F99-313C-4D91-9AD1-97B3E1E325B7</t>
  </si>
  <si>
    <t>п. Коммунар, ул. Строителей, д.3</t>
  </si>
  <si>
    <t>44C8BAB2-516E-484C-B9A0-9B1EF4AC9BB9</t>
  </si>
  <si>
    <t>п. Коммунар, ул. Строителей, д.4</t>
  </si>
  <si>
    <t>1EA3AE23-D386-48D5-A03E-C1624AE26CA9</t>
  </si>
  <si>
    <t>с. Большое Солдатское, ул. Гагарина, д.1</t>
  </si>
  <si>
    <t>8D938E24-77D7-46B7-A815-77C6C80C44F7</t>
  </si>
  <si>
    <t>п. Горшечное, ул. Андреева, д.3</t>
  </si>
  <si>
    <t>4739AA28-3F03-4425-9AD2-5A152640E31B</t>
  </si>
  <si>
    <t>п. Горшечное, ул. Кирова, д.36</t>
  </si>
  <si>
    <t>2FA20467-4DA9-466D-BF5B-DCD6711CE2A5</t>
  </si>
  <si>
    <t>п. Горшечное, ул. Андреева, д.4</t>
  </si>
  <si>
    <t>C3E6F81B-C4DC-46C7-81DC-ABB99BA1AE79</t>
  </si>
  <si>
    <t>с. Бараново, ул. Коммунистическая, д.10</t>
  </si>
  <si>
    <t>E854310C-7D44-43DB-8A30-81D685F5E8FD</t>
  </si>
  <si>
    <t>с. Бараново, ул. Коммунистическая, д.11</t>
  </si>
  <si>
    <t>F4173090-D7A7-4375-85AC-F8668052091E</t>
  </si>
  <si>
    <t>с. Бараново, ул. Коммунистическая, д.2</t>
  </si>
  <si>
    <t>99FB1DEF-0F7F-40AD-93AB-82A074EF0806</t>
  </si>
  <si>
    <t>с. Бараново, ул. Коммунистическая, д.5</t>
  </si>
  <si>
    <t>75BA2AAA-E048-4545-9803-7D150C76338E</t>
  </si>
  <si>
    <t>с. Бараново, ул. Коммунистическая, д.9</t>
  </si>
  <si>
    <t>820FC766-ABA5-4AA6-BB8B-95A1D90A5199</t>
  </si>
  <si>
    <t>с. Бараново, ул. Коммунистическая, д.12</t>
  </si>
  <si>
    <t>3DF9CA70-CF53-4A13-B43B-36029500436F</t>
  </si>
  <si>
    <t>г. Дмитриев, ул. Веры Терещенко, д.2А</t>
  </si>
  <si>
    <t>68B43C16-C342-476A-BBB7-CC295A52ABE6</t>
  </si>
  <si>
    <t>г. Дмитриев, ул. Ленина, д.43</t>
  </si>
  <si>
    <t>4ABD0D63-2149-4CED-9A5D-EE2D12FEFDB0</t>
  </si>
  <si>
    <t>г. Дмитриев, ул. Веры Терещенко, д.17</t>
  </si>
  <si>
    <t>58657D7B-2435-4564-852C-2F3E6016CD15</t>
  </si>
  <si>
    <t>г. Дмитриев, ул. Дзержинского, д.48</t>
  </si>
  <si>
    <t>BF27AC73-3E04-4A9B-A4F1-83D8BFEDB22A</t>
  </si>
  <si>
    <t>г. Дмитриев, ул. Красная, д.32</t>
  </si>
  <si>
    <t>2798C8EE-3883-4731-8088-CB024E65EAC9</t>
  </si>
  <si>
    <t>г. Дмитриев, ул. Красных Партизан, д.2А</t>
  </si>
  <si>
    <t>426AC328-651C-48F0-9D31-6B8ECC211564</t>
  </si>
  <si>
    <t>г. Дмитриев, пр-кт Советских Космонавтов, д.13</t>
  </si>
  <si>
    <t>0E809D9F-CF24-4D96-B0A4-112180BF3CAD</t>
  </si>
  <si>
    <t>г. Дмитриев, пр-кт Советских Космонавтов, д.42</t>
  </si>
  <si>
    <t>8B3E08B6-9B27-40D7-B2C2-CC07BBF5A1A3</t>
  </si>
  <si>
    <t>г. Дмитриев, ул. Веры Терещенко, д.15</t>
  </si>
  <si>
    <t>D4DA45B9-3A66-4667-8173-BA896438DA01</t>
  </si>
  <si>
    <t>г. Дмитриев, ул. Дачная, д.4</t>
  </si>
  <si>
    <t>14D77C98-6F53-4BB6-B958-47E1F1E83CDD</t>
  </si>
  <si>
    <t>г. Дмитриев, ул. Ленина, д.61</t>
  </si>
  <si>
    <t>A41533F5-A637-4C5F-8510-11912D9F7911</t>
  </si>
  <si>
    <t>п. Первоавгустовский, ул. Победы, д.1</t>
  </si>
  <si>
    <t>2bceae96-f530-4d22-8ff0-787d82f5aee0</t>
  </si>
  <si>
    <t>г. Железногорск, ул. Гагарина, д.14</t>
  </si>
  <si>
    <t>37C28D4E-4D88-43F9-B10D-CADFC8910E05</t>
  </si>
  <si>
    <t>г. Железногорск, ул. Мира, д.10 корп.2</t>
  </si>
  <si>
    <t>7d47f758-9481-4b02-9ec2-d3332c34e261</t>
  </si>
  <si>
    <t>г. Железногорск, ул. Мира, д.10 корп.3</t>
  </si>
  <si>
    <t>A7F0FE9A-4991-4E63-9151-3E78B947BA81</t>
  </si>
  <si>
    <t>г. Железногорск, ул. Мира, д.11 корп.1</t>
  </si>
  <si>
    <t>DB8C1075-1BE9-496F-8AEA-66EA4E8C12BB</t>
  </si>
  <si>
    <t>г. Железногорск, ул. Мира, д.14 корп.1</t>
  </si>
  <si>
    <t>33C35D45-B144-4C5B-A4C6-4E98230772FA</t>
  </si>
  <si>
    <t>г. Железногорск, ул. Мира, д.14 корп.2</t>
  </si>
  <si>
    <t>DD454FF9-9CBE-43F7-A168-D83BBB6BD7E7</t>
  </si>
  <si>
    <t>г. Железногорск, ул. Мира, д.49</t>
  </si>
  <si>
    <t>E0C673FF-6E27-480B-AA6B-FA87162AAB62</t>
  </si>
  <si>
    <t>г. Железногорск, ул. Мира, д.51</t>
  </si>
  <si>
    <t>E170734C-115D-407D-8B95-99ECD7738A37</t>
  </si>
  <si>
    <t>г. Железногорск, ул. Мира, д.51 корп.2</t>
  </si>
  <si>
    <t>43DF5EDC-75C9-42B0-9139-212904652453</t>
  </si>
  <si>
    <t>г. Железногорск, ул. Мира, д.51 корп.4</t>
  </si>
  <si>
    <t>B628B68D-C417-44F0-91D4-B5746CDA3712</t>
  </si>
  <si>
    <t>г. Железногорск, ул. Первомайская, д.4</t>
  </si>
  <si>
    <t>5135F463-7A2D-4D76-B850-D8D3B2BA9078</t>
  </si>
  <si>
    <t>г. Железногорск, ул. Гагарина, д.15 корп.1</t>
  </si>
  <si>
    <t>21A4A6F2-F171-4919-9B03-5A8C2499AC56</t>
  </si>
  <si>
    <t>г. Железногорск, ул. Гагарина, д.15 корп.2</t>
  </si>
  <si>
    <t>09D9B5D7-E847-49A8-9193-0645980F46FC</t>
  </si>
  <si>
    <t>г. Железногорск, ул. Гагарина, д.2</t>
  </si>
  <si>
    <t>3490CD04-01EF-483E-B866-F1D1DD469104</t>
  </si>
  <si>
    <t>г. Железногорск, ул. Дружбы, д.1</t>
  </si>
  <si>
    <t>F36E01E9-BE43-45C8-A058-DBA8DE3E5CEA</t>
  </si>
  <si>
    <t>г. Железногорск, ул. Дружбы, д.10</t>
  </si>
  <si>
    <t>5FB2C4A2-808F-4EC6-97CE-F322E302F733</t>
  </si>
  <si>
    <t>г. Железногорск, ул. Дружбы, д.10 корп.2</t>
  </si>
  <si>
    <t>C70E3CFB-D5F5-4909-AC40-30EB4B51C83A</t>
  </si>
  <si>
    <t>г. Железногорск, ул. Дружбы, д.10 корп.3</t>
  </si>
  <si>
    <t>6B1FF2C2-80E4-47C7-B685-A0FB49D9FDBE</t>
  </si>
  <si>
    <t>г. Железногорск, ул. Дружбы, д.10 корп.4</t>
  </si>
  <si>
    <t>ED6029DD-865E-4976-B6F6-F4651E5341A6</t>
  </si>
  <si>
    <t>г. Железногорск, ул. Дружбы, д.4</t>
  </si>
  <si>
    <t>DE67E877-BCC3-422E-86CF-1747DD4240D8</t>
  </si>
  <si>
    <t>г. Железногорск, ул. Дружбы, д.4 корп.2</t>
  </si>
  <si>
    <t>0AB99BDF-EA73-4CCC-8D3F-3E47902B44BE</t>
  </si>
  <si>
    <t>г. Железногорск, ул. Дружбы, д.4 корп.3</t>
  </si>
  <si>
    <t>5830AF3C-C314-4CD3-A204-1CF818D0AD6B</t>
  </si>
  <si>
    <t>г. Железногорск, ул. Дружбы, д.6</t>
  </si>
  <si>
    <t>1FBCBB60-9042-4950-A10C-554EB1AFA988</t>
  </si>
  <si>
    <t>г. Железногорск, ул. Дружбы, д.6 корп.2</t>
  </si>
  <si>
    <t>EEBF0D44-E7F0-4C7A-93D4-0F837E0E1591</t>
  </si>
  <si>
    <t>г. Железногорск, ул. Дружбы, д.7</t>
  </si>
  <si>
    <t>88792DEE-4A13-401B-866F-953B1C864E1F</t>
  </si>
  <si>
    <t>г. Железногорск, ул. Дружбы, д.8</t>
  </si>
  <si>
    <t>A45786BF-F659-4AF2-BA96-5CAC2D578A9F</t>
  </si>
  <si>
    <t>г. Железногорск, ул. Обогатителей, д.6 корп.2</t>
  </si>
  <si>
    <t>FA58C9AB-D82E-4F89-8F32-BAD3762B54E6</t>
  </si>
  <si>
    <t>г. Железногорск, ул. Обогатителей, д.8 корп.2</t>
  </si>
  <si>
    <t>B31C0586-6A78-4E9D-9BC3-7A1B85DEDC8A</t>
  </si>
  <si>
    <t>г. Железногорск, ул. Первомайская, д.6</t>
  </si>
  <si>
    <t>B994FB9D-E82C-46E4-8CD4-710D65BA9DA7</t>
  </si>
  <si>
    <t>г. Железногорск, ул. Рокоссовского, д.5</t>
  </si>
  <si>
    <t>213ADA67-4300-4D27-A1D2-5D49B5622C11</t>
  </si>
  <si>
    <t>г. Железногорск, пер. Детский, д.1</t>
  </si>
  <si>
    <t>017EF1DB-F018-4149-BC27-17D912ADEDAE</t>
  </si>
  <si>
    <t>г. Железногорск, пер. Детский, д.11</t>
  </si>
  <si>
    <t>C3B8852F-B137-4D18-A6C4-2DC353561171</t>
  </si>
  <si>
    <t>г. Железногорск, пер. Детский, д.3</t>
  </si>
  <si>
    <t>CEF4C870-7AA6-4FE7-AA69-93A20BF1A735</t>
  </si>
  <si>
    <t>г. Железногорск, пер. Детский, д.5</t>
  </si>
  <si>
    <t>6693F24B-D04F-4E95-9F3B-1049F3CF86CC</t>
  </si>
  <si>
    <t>г. Железногорск, пер. Детский, д.5 корп.2</t>
  </si>
  <si>
    <t>B27F2D26-5614-4534-866E-CEECA0CE514E</t>
  </si>
  <si>
    <t>г. Железногорск, пер. Детский, д.7</t>
  </si>
  <si>
    <t>A504C025-70E5-4C3D-8131-642BBAD35993</t>
  </si>
  <si>
    <t>г. Железногорск, пер. Детский, д.9</t>
  </si>
  <si>
    <t>B70EBB79-32B7-441C-8128-764522986CEF</t>
  </si>
  <si>
    <t>г. Железногорск, ул. Дружбы, д.11</t>
  </si>
  <si>
    <t>0682CE8E-7AAB-424B-A5A0-E6035F7A7AAB</t>
  </si>
  <si>
    <t>г. Железногорск, ул. Дружбы, д.2</t>
  </si>
  <si>
    <t>367CF4C2-0040-4F33-9F39-21A9C244F3D3</t>
  </si>
  <si>
    <t>г. Железногорск, ул. Дружбы, д.3</t>
  </si>
  <si>
    <t>331E3B22-C6EB-4C01-9A2F-AD610E39125B</t>
  </si>
  <si>
    <t>г. Железногорск, ул. Дружбы, д.5</t>
  </si>
  <si>
    <t>9CC23D92-3FB4-4BCF-BE10-D6D08EB24488</t>
  </si>
  <si>
    <t>г. Железногорск, ул. Дружбы, д.9</t>
  </si>
  <si>
    <t>678E2126-C1A4-4938-9F3A-BD764409CF00</t>
  </si>
  <si>
    <t>г. Железногорск, ул. Ленина, д.35</t>
  </si>
  <si>
    <t>7F7E8AB7-A66D-4FB5-86E3-57C94BEA5D32</t>
  </si>
  <si>
    <t>г. Железногорск, ул. Ленина, д.58</t>
  </si>
  <si>
    <t>14/-</t>
  </si>
  <si>
    <t>FCC6E99F-D5DE-4DE6-B335-AF1A0006ADA0</t>
  </si>
  <si>
    <t>г. Железногорск, ул. Первомайская, д.3</t>
  </si>
  <si>
    <t>431B8EE8-36A0-4045-BF48-FEEC1FA6D31F</t>
  </si>
  <si>
    <t>г. Железногорск, ул. Пионерская, д.5</t>
  </si>
  <si>
    <t>02B434D1-AE6E-49E6-A065-781511C041FF</t>
  </si>
  <si>
    <t>г. Железногорск, пер. Детский, д.10</t>
  </si>
  <si>
    <t>280D3790-BE5F-4C29-8ADD-6BFFDFA609BF</t>
  </si>
  <si>
    <t>г. Железногорск, пер. Детский, д.12</t>
  </si>
  <si>
    <t>E70990D0-7FBA-4BCF-BF34-AA2261601331</t>
  </si>
  <si>
    <t>г. Железногорск, пер. Детский, д.13</t>
  </si>
  <si>
    <t>B8F69AB3-1DA5-4AE0-A7C8-80673BE59181</t>
  </si>
  <si>
    <t>г. Железногорск, пер. Детский, д.14</t>
  </si>
  <si>
    <t>6D116BFF-FD38-4161-ADAB-7788D4DA4278</t>
  </si>
  <si>
    <t>г. Железногорск, пер. Детский, д.16</t>
  </si>
  <si>
    <t>FF508D18-7BC2-46D7-8052-0727C49ED40F</t>
  </si>
  <si>
    <t>г. Железногорск, пер. Детский, д.2</t>
  </si>
  <si>
    <t>80EDB8C3-30F8-4531-AE5A-8DF27AFC988D</t>
  </si>
  <si>
    <t>г. Железногорск, пер. Детский, д.4</t>
  </si>
  <si>
    <t>0B111690-3F64-4DFD-98C6-CB210C8270D7</t>
  </si>
  <si>
    <t>г. Железногорск, пер. Детский, д.6</t>
  </si>
  <si>
    <t>8519FE1B-77D8-472A-9D3F-7E0A0DE4F6FD</t>
  </si>
  <si>
    <t>г. Железногорск, пер. Детский, д.8</t>
  </si>
  <si>
    <t>45157591-0B7E-4022-BAD6-BEAA4D9C13F7</t>
  </si>
  <si>
    <t>г. Железногорск, ул. Курская, д.86</t>
  </si>
  <si>
    <t>2170081C-A814-4F3E-BA44-90E3014A4AE0</t>
  </si>
  <si>
    <t>г. Железногорск, ул. Мира, д.14 корп.3</t>
  </si>
  <si>
    <t>804D3F70-3769-420E-9C67-208BAD4B476F</t>
  </si>
  <si>
    <t>г. Железногорск, ул. Рокоссовского, д.5 корп.1</t>
  </si>
  <si>
    <t>6B5B2CEA-97C1-4848-B919-0F9E8ED376E5</t>
  </si>
  <si>
    <t>п. Тепличный, ул. Лесная, д.8</t>
  </si>
  <si>
    <t>5BD33B4E-3C37-48C3-9678-B13327461287</t>
  </si>
  <si>
    <t>с. Разветье, ул. Советская, д.8</t>
  </si>
  <si>
    <t>54380AD4-B08A-4922-8174-6732BDAFE1E4</t>
  </si>
  <si>
    <t>п. Тепличный, ул. Лесная, д.11</t>
  </si>
  <si>
    <t>9A34F14B-6BD0-485C-B42A-3BFF7EC65820</t>
  </si>
  <si>
    <t>п. Тепличный, ул. Лесная, д.9</t>
  </si>
  <si>
    <t>BE107A24-FCDC-4BB9-BDD1-148F5DAF3A67</t>
  </si>
  <si>
    <t>п. Магнитный, ул. Железнодорожная, д.7</t>
  </si>
  <si>
    <t>6DD868BD-B3B4-4562-9C9F-032C3AA04A09</t>
  </si>
  <si>
    <t>п. Тепличный, ул. Лесная, д.10</t>
  </si>
  <si>
    <t>176C0049-32F0-41F4-A637-73D7B56A47F6</t>
  </si>
  <si>
    <t>с. Веретенино, ул. Жданова, д.2</t>
  </si>
  <si>
    <t>8EFF43BE-B1C5-43EB-BE4B-F688CE357FED</t>
  </si>
  <si>
    <t>с. Веретенино, ул. Жданова, д.3</t>
  </si>
  <si>
    <t>C6130534-5D11-47FE-8BE1-5EF0EEF60E69</t>
  </si>
  <si>
    <t>сл. Михайловка, ул. Строительная, д.8</t>
  </si>
  <si>
    <t>3C77B53E-F77B-44EF-9985-3CDC2CE29928</t>
  </si>
  <si>
    <t>п. Магнитный, ул. Юбилейная, д.4</t>
  </si>
  <si>
    <t>8190AB38-3F16-4324-B8A2-67711554AC61</t>
  </si>
  <si>
    <t>сл. Михайловка, ул. Строительная, д.7</t>
  </si>
  <si>
    <t>245FBF6D-56CA-46ED-AF72-E600FD2AC38E</t>
  </si>
  <si>
    <t>п. Магнитный, ул. Юбилейная, д.1</t>
  </si>
  <si>
    <t>86F1E65F-E45A-44A4-91B8-FCC766A8A659</t>
  </si>
  <si>
    <t>сл. Михайловка, ул. Строительная, д.9</t>
  </si>
  <si>
    <t>C5245B0A-ECA8-46FF-AA49-758112D6FE76</t>
  </si>
  <si>
    <t>м. Свобода, ул. Гагарина, д.8</t>
  </si>
  <si>
    <t>2F60C504-05F2-4728-A530-DBB1C0F8D9AC</t>
  </si>
  <si>
    <t>п. Золотухино, ул. Куйбышева, д.30</t>
  </si>
  <si>
    <t>f0551bf5-eef3-4ebe-bbaa-76312c81a94a</t>
  </si>
  <si>
    <t>п. Золотухино, ул. Куйбышева, д.31</t>
  </si>
  <si>
    <t>6BB1DA99-751E-46C4-83FF-FA08864A0508</t>
  </si>
  <si>
    <t>м. Свобода, ул. Гагарина, д.10</t>
  </si>
  <si>
    <t>333BB942-E405-4A96-AB5B-6EF1DD92308C</t>
  </si>
  <si>
    <t>д. Будановка, ул. Садовая, д.80</t>
  </si>
  <si>
    <t>C18C66C2-27EF-430C-B170-1312CEE45E59</t>
  </si>
  <si>
    <t>п. Золотухино, ул. Фрунзе, д.3</t>
  </si>
  <si>
    <t>4C4749A3-5358-486F-91AD-122C14015F79</t>
  </si>
  <si>
    <t>п. Солнечный, ул. Мира, д.2</t>
  </si>
  <si>
    <t>A649BC32-6189-4753-9079-BC903030AF6D</t>
  </si>
  <si>
    <t>п. Золотухино, ул. Орджоникидзе, д.27</t>
  </si>
  <si>
    <t>10A9CD4F-E46F-4840-863D-1658E89B74ED</t>
  </si>
  <si>
    <t>п. Золотухино, ул. Фрунзе, д.5</t>
  </si>
  <si>
    <t>50A589BC-EB76-4547-91A0-526BFB714463</t>
  </si>
  <si>
    <t>с. Фентисово, д.58</t>
  </si>
  <si>
    <t>5DF385AA-48E6-428B-9DA1-8A6885F8B363</t>
  </si>
  <si>
    <t>п. Золотухино, ул. Куйбышева, д.34А</t>
  </si>
  <si>
    <t>D08A0FFA-1B02-42CF-8319-A70B5490769F</t>
  </si>
  <si>
    <t>п. Золотухино, ул. Куйбышева, д.34Б</t>
  </si>
  <si>
    <t>806813C1-CD2C-4CAD-9664-2C2F3EBDBB21</t>
  </si>
  <si>
    <t>п. Золотухино, ул. Новая, д.1</t>
  </si>
  <si>
    <t>C320AFCD-A67B-4C1A-850A-6F3DD4B19373</t>
  </si>
  <si>
    <t>п. Солнечный, ул. Заводская, д.1</t>
  </si>
  <si>
    <t>361A3AE5-DCD1-4CF7-9C2B-6FFA12CE3F8F</t>
  </si>
  <si>
    <t>п. Новокасторное, ул. Железнодорожная, д.4</t>
  </si>
  <si>
    <t>20444D82-67A3-4C10-81B2-CDFB8DA23443</t>
  </si>
  <si>
    <t>п. Олымский, ул. Строителей, д.6</t>
  </si>
  <si>
    <t>5B365B73-D830-460C-A66F-9E996D3E658F</t>
  </si>
  <si>
    <t>п. Конышевка, ул. Титова, д.1</t>
  </si>
  <si>
    <t>4AE0BA43-C6A0-48A9-8110-64B3EF559A6F</t>
  </si>
  <si>
    <t>п. Конышевка, ул. Титова, д.3</t>
  </si>
  <si>
    <t>EA1CEB4A-91EC-43E0-A54F-5D6D90F76DED</t>
  </si>
  <si>
    <t>п. Каучук, ул. Магистральная, д.1</t>
  </si>
  <si>
    <t>F816CFEB-EED4-46E7-BDD0-B0E6C5B0085B</t>
  </si>
  <si>
    <t>п. Коренево, ул. Школьная, д.19</t>
  </si>
  <si>
    <t>7C0059D0-D50A-4881-92B6-A7F9F80C5E61</t>
  </si>
  <si>
    <t>п. Каучук, ул. Микояна, д.4</t>
  </si>
  <si>
    <t>C12661A5-EACF-4E4D-BD83-D231DA8BE4B9</t>
  </si>
  <si>
    <t>с. Благодатное, д.26</t>
  </si>
  <si>
    <t>E253D7B3-4CD8-4BF5-A3A2-83B678A7EBCC</t>
  </si>
  <si>
    <t>п. Каучук, ул. Магистральная, д.2</t>
  </si>
  <si>
    <t>567E7D0D-6DDC-4B1E-9719-82255D145247</t>
  </si>
  <si>
    <t>г. Курск, пер. Аэродромный 1-й, д.6</t>
  </si>
  <si>
    <t>7129E18B-A284-42AA-ACF3-9E5E460C5329</t>
  </si>
  <si>
    <t>г. Курск, пер. Аэродромный 1-й, д.8</t>
  </si>
  <si>
    <t>D8AF6D86-630D-43D0-B678-99E9BB45EDA2</t>
  </si>
  <si>
    <t>г. Курск, пр-д. Магистральный, д.12</t>
  </si>
  <si>
    <t>04C0F8B0-4A0E-4CF9-B6FE-DCBED8795B1E</t>
  </si>
  <si>
    <t>г. Курск, ул. Ватутина, д.20</t>
  </si>
  <si>
    <t>B6131029-8376-4A57-88B5-0A810E735C66</t>
  </si>
  <si>
    <t>г. Курск, ул. Гагарина, д.22А</t>
  </si>
  <si>
    <t>1C49FF01-D0D7-469A-ACD0-95F4A679B3D5</t>
  </si>
  <si>
    <t>г. Курск, ул. Гагарина, д.3А</t>
  </si>
  <si>
    <t>724B2A39-D59D-4D2D-883C-E19D4C2EDEBD</t>
  </si>
  <si>
    <t>г. Курск, ул. Заводская, д.69</t>
  </si>
  <si>
    <t>4D907691-7F95-4632-BDA8-D62276457054</t>
  </si>
  <si>
    <t>г. Курск, ул. Карла Маркса, д.65А</t>
  </si>
  <si>
    <t>BFC4FC7B-C5AB-4C39-AF84-45CFFAE23750</t>
  </si>
  <si>
    <t>г. Курск, ул. Кати Зеленко, д.6Б</t>
  </si>
  <si>
    <t>059552F1-10DE-426E-8BE6-6FE25A116565</t>
  </si>
  <si>
    <t>г. Курск, ул. Кати Зеленко, д.6В</t>
  </si>
  <si>
    <t>5DF5CCC5-E34A-4275-AD12-FDE74AC92050</t>
  </si>
  <si>
    <t>г. Курск, ул. Красный Октябрь, д.11</t>
  </si>
  <si>
    <t>14C6BF48-68EB-4E2D-9DAC-D00A51D99A6C</t>
  </si>
  <si>
    <t>г. Курск, ул. Никитская, д.8</t>
  </si>
  <si>
    <t>EF381004-3BB3-4E98-A1D7-BD9A8FAD7B51</t>
  </si>
  <si>
    <t>г. Курск, ул. Радищева, д.80</t>
  </si>
  <si>
    <t>130ECED5-1E30-4074-8DA9-F056A3462C6F</t>
  </si>
  <si>
    <t>г. Курск, ул. Республиканская, д.50</t>
  </si>
  <si>
    <t>868A6E82-E57B-4D5E-AEE1-DE3FCA9A26C8</t>
  </si>
  <si>
    <t>г. Курск, ул. Республиканская, д.50А</t>
  </si>
  <si>
    <t>1C75D9D6-2972-4EC1-853B-CBD7629CAEDD</t>
  </si>
  <si>
    <t>г. Курск, ул. Республиканская, д.56</t>
  </si>
  <si>
    <t>66762182-1DFE-4484-9182-F2659D667AFA</t>
  </si>
  <si>
    <t>г. Курск, ул. Серегина, д.31</t>
  </si>
  <si>
    <t>0A299359-49B3-4E50-A59C-997E78C7C3B4</t>
  </si>
  <si>
    <t>г. Курск, ул. Серегина, д.33</t>
  </si>
  <si>
    <t>1867E385-5B87-4C8C-B616-10C797BB0A98</t>
  </si>
  <si>
    <t>г. Курск, ул. Серегина, д.35</t>
  </si>
  <si>
    <t>BF79D6AF-6C84-49F9-B676-7FE88D05ACDD</t>
  </si>
  <si>
    <t>г. Курск, ул. Серегина, д.37</t>
  </si>
  <si>
    <t>61234977-2F06-4B0A-9CA8-A8F01CD28BD3</t>
  </si>
  <si>
    <t>г. Курск, ул. Союзная, д.19</t>
  </si>
  <si>
    <t>EDA1A960-9472-4D3B-8D73-605C0768044A</t>
  </si>
  <si>
    <t>г. Курск, ул. Ухтомского, д.2</t>
  </si>
  <si>
    <t>DE7ABD73-79E9-4EA3-9E52-172B22F189A4</t>
  </si>
  <si>
    <t>г. Курск, пер. Парковый 2-й, д.6</t>
  </si>
  <si>
    <t>34CDD1EA-5DD8-4496-B003-772CF1281C5C</t>
  </si>
  <si>
    <t>г. Курск, пр-д. Элеваторный, д.5</t>
  </si>
  <si>
    <t>E8736EF0-D4F3-4B58-BCED-319AB1616A06</t>
  </si>
  <si>
    <t>г. Курск, ул. Белинского, д.1А</t>
  </si>
  <si>
    <t>F5643985-B81A-49A1-86E5-FAFEEC826D90</t>
  </si>
  <si>
    <t>г. Курск, ул. Димитрова, д.84</t>
  </si>
  <si>
    <t>B1C17993-76BE-4132-A95D-B2165CB58ABF</t>
  </si>
  <si>
    <t>г. Курск, ул. Заводская, д.59</t>
  </si>
  <si>
    <t>DAA2A42C-D0C9-4947-BA04-6E32CB83B6E6</t>
  </si>
  <si>
    <t>г. Курск, ул. Институтская, д.46</t>
  </si>
  <si>
    <t>AECD6560-2D52-418F-928A-31B585A0430E</t>
  </si>
  <si>
    <t>г. Курск, ул. Менделеева, д.38</t>
  </si>
  <si>
    <t>9A144631-C360-4DAB-A6BE-42E20EB9173E</t>
  </si>
  <si>
    <t>г. Курск, ул. Республиканская, д.54</t>
  </si>
  <si>
    <t>6F5070E1-307B-4757-A1FC-A4C59FA327EA</t>
  </si>
  <si>
    <t>г. Курск, ул. Серегина, д.16</t>
  </si>
  <si>
    <t>D3A6EFD3-3E35-4393-983C-6BD95B133E6B</t>
  </si>
  <si>
    <t>г. Курск, ул. Серегина, д.18</t>
  </si>
  <si>
    <t>8D3885C6-7E0E-47E3-918F-BF06A81F5183</t>
  </si>
  <si>
    <t>г. Курск, ул. Серегина, д.47</t>
  </si>
  <si>
    <t>2A3D4898-EACF-4B2B-8C1A-5EE67EEA8FE4</t>
  </si>
  <si>
    <t>г. Курск, ул. Серегина, д.47А</t>
  </si>
  <si>
    <t>554AC52C-512A-49FF-847F-18EA7F2EA08A</t>
  </si>
  <si>
    <t>г. Курск, ул. Серегина, д.49</t>
  </si>
  <si>
    <t>3E497293-5DB4-411D-A6CF-BECB8E211212</t>
  </si>
  <si>
    <t>г. Курск, ул. Союзная, д.55</t>
  </si>
  <si>
    <t>5C61B998-C767-43A1-B692-AFCA316CD5B9</t>
  </si>
  <si>
    <t>г. Курск, ул. Союзная, д.55Б</t>
  </si>
  <si>
    <t>4D8292AB-30DF-40A4-AB69-DC4043FFE901</t>
  </si>
  <si>
    <t>г. Курск, пер. Аэродромный 1-й, д.10</t>
  </si>
  <si>
    <t>E70FBF5E-1D69-4B85-BF9A-D1D3DD1EAD83</t>
  </si>
  <si>
    <t>г. Курск, пер. Аэродромный 1-й, д.12</t>
  </si>
  <si>
    <t>cad45b54-7e84-447f-8a51-5982a03a9b7c</t>
  </si>
  <si>
    <t>г. Курск, пр-д. Магистральный, д.7А</t>
  </si>
  <si>
    <t>3919760A-6539-4CFE-AE4A-80410BA2A158</t>
  </si>
  <si>
    <t>г. Курск, пр-д. Магистральный, д.9А</t>
  </si>
  <si>
    <t>CC4561D6-9D93-43BF-8F12-0EF305328906</t>
  </si>
  <si>
    <t>г. Курск, пр-д. Светлый, д.1</t>
  </si>
  <si>
    <t>D3A01E64-EA83-41CC-BC67-F0FB4A872601</t>
  </si>
  <si>
    <t>г. Курск, ул. Гагарина, д.22Б</t>
  </si>
  <si>
    <t>5DBC8DAF-F937-47AA-84C0-FC1EEF58DD15</t>
  </si>
  <si>
    <t>г. Курск, ул. Гагарина, д.24А</t>
  </si>
  <si>
    <t>5FC120B3-F2BD-447F-AAF1-9D60F2E315F8</t>
  </si>
  <si>
    <t>г. Курск, ул. Заводская, д.35А</t>
  </si>
  <si>
    <t>29706E84-E249-46E0-8995-D2B1185A9C0F</t>
  </si>
  <si>
    <t>г. Курск, ул. Заводская, д.61</t>
  </si>
  <si>
    <t>C6F644F3-123F-427D-A037-C18EA6A6504C</t>
  </si>
  <si>
    <t>г. Курск, ул. Интернациональная, д.2</t>
  </si>
  <si>
    <t>92375807-985a-4eac-85c4-91b94adeb633</t>
  </si>
  <si>
    <t>г. Курск, ул. Малых, д.180А корп.4</t>
  </si>
  <si>
    <t>E1814140-C6E6-4CF0-A1DD-012393A405C9</t>
  </si>
  <si>
    <t>г. Курск, ул. Менделеева, д.59В</t>
  </si>
  <si>
    <t>BA12AB24-68B3-44B5-A455-67E7B0608587</t>
  </si>
  <si>
    <t>г. Курск, ул. Народная, д.7А</t>
  </si>
  <si>
    <t>24A8FD6C-6976-4DC0-A2C5-1F3B1F6CDA00</t>
  </si>
  <si>
    <t>г. Курск, ул. Никитская, д.6</t>
  </si>
  <si>
    <t>7DA886F4-5539-4302-B764-814F158D390B</t>
  </si>
  <si>
    <t>г. Курск, ул. Пучковка, д.19А</t>
  </si>
  <si>
    <t>122da1d0-ef63-44a1-8b15-96e7da6d9a63</t>
  </si>
  <si>
    <t>г. Курск, ул. Пушкарная 1-я, д.45</t>
  </si>
  <si>
    <t>4F5923E3-B2CA-42A9-9138-CF47BFBB2999</t>
  </si>
  <si>
    <t>г. Курск, ул. Скорятина, д.190А</t>
  </si>
  <si>
    <t>6ff7dbb1-5e78-44ba-ae59-421f41008372</t>
  </si>
  <si>
    <t>г. Курск, ул. Советская, д.26А</t>
  </si>
  <si>
    <t>AA133670-2A98-4308-B395-6D6035CA8CC4</t>
  </si>
  <si>
    <t>г. Курск, ул. Союзная, д.10А</t>
  </si>
  <si>
    <t>F52D6D63-FFD1-4738-9303-5B77BDAFB2D7</t>
  </si>
  <si>
    <t>г. Курск, ул. Челюскинцев, д.5</t>
  </si>
  <si>
    <t>DAD220BE-CDEE-4032-BB35-3409C96DDC3E</t>
  </si>
  <si>
    <t>г. Курск, ул. Чернышевского, д.10</t>
  </si>
  <si>
    <t>E055551E-DA5B-4EF2-B923-D862159476F1</t>
  </si>
  <si>
    <t>г. Курск, ул. Черняховского, д.31</t>
  </si>
  <si>
    <t>5FE3C05A-5E6A-48A8-9696-FE2CFF98B2CD</t>
  </si>
  <si>
    <t>г. Курск, п. Косиново, д.12</t>
  </si>
  <si>
    <t>6D031C18-8B31-45EA-AF26-87A1D929E29F</t>
  </si>
  <si>
    <t>г. Курск, пр-кт Ленинского Комсомола, д.57</t>
  </si>
  <si>
    <t>E16E6C63-DE7B-4D85-AAEE-84935FFF4BF1</t>
  </si>
  <si>
    <t>г. Курск, пр-д. Светлый, д.2</t>
  </si>
  <si>
    <t>B01B9CC5-D9B2-4E8D-9D1C-FBB67C3867E2</t>
  </si>
  <si>
    <t>г. Курск, пр-д. Светлый, д.4</t>
  </si>
  <si>
    <t>70641881-A59D-4DF0-8DA8-702F107199BC</t>
  </si>
  <si>
    <t>г. Курск, ул. Пушкарная 1-я, д.43</t>
  </si>
  <si>
    <t>D5202B4E-D515-44D4-88DE-B0FF1703B34C</t>
  </si>
  <si>
    <t>г. Курск, ул. Республиканская, д.52</t>
  </si>
  <si>
    <t>FFCE122F-1CE9-40D5-90D5-1F06DE7791BA</t>
  </si>
  <si>
    <t>г. Курск, пр-кт Кулакова, д.3А</t>
  </si>
  <si>
    <t>C2D4DA42-7306-4C05-BEC6-5E6CD0AEE043</t>
  </si>
  <si>
    <t>г. Курск, пр-кт Ленинского Комсомола, д.103</t>
  </si>
  <si>
    <t>A11A6613-40F8-43CA-AADD-9DDC5FE53155</t>
  </si>
  <si>
    <t>г. Курск, пр-кт Ленинского Комсомола, д.105</t>
  </si>
  <si>
    <t>09132262-D5A4-480B-85BE-BD52C6EA6AD3</t>
  </si>
  <si>
    <t>г. Курск, пр-кт Ленинского Комсомола, д.55</t>
  </si>
  <si>
    <t>D3A4D038-06CD-44D2-BEEE-C6799A046924</t>
  </si>
  <si>
    <t>г. Курск, пр-кт Ленинского Комсомола, д.62</t>
  </si>
  <si>
    <t>504564A7-4C0E-4C63-8647-31F26313DE38</t>
  </si>
  <si>
    <t>г. Курск, пр-д. Магистральный, д.10</t>
  </si>
  <si>
    <t>CEEC6D5B-B062-49EC-A000-C2612E2F03F4</t>
  </si>
  <si>
    <t>г. Курск, пр-д. Магистральный, д.16Ж</t>
  </si>
  <si>
    <t>75C9D338-BFAD-403B-BAC1-61E4B9B7D986</t>
  </si>
  <si>
    <t>г. Курск, пр-д. Светлый, д.4А</t>
  </si>
  <si>
    <t>2A18ED21-554E-4709-B5AB-35814329FEC1</t>
  </si>
  <si>
    <t>г. Курск, ул. Рабочая 2-я, д.10а/5</t>
  </si>
  <si>
    <t>3EB87936-72CC-4CEA-AD19-1B07CA112DE1</t>
  </si>
  <si>
    <t>г. Курск, пр-д. Магистральный, д.5Б</t>
  </si>
  <si>
    <t>E09001F9-527D-4619-8A59-4A2F70FF687C</t>
  </si>
  <si>
    <t>г. Курск, пр-д. Светлый, д.6</t>
  </si>
  <si>
    <t>D4D55A7F-EBC4-466D-98FE-FABF20D11989</t>
  </si>
  <si>
    <t>г. Курск, пр-кт Дружбы, д.3</t>
  </si>
  <si>
    <t>1CC9BB76-BB18-4C48-9C94-A821E3307CE6</t>
  </si>
  <si>
    <t>г. Курск, пр-кт Кулакова, д.9</t>
  </si>
  <si>
    <t>9/-;12/-</t>
  </si>
  <si>
    <t>3E05F4F8-4BC1-4311-B1DA-3246AA9B09A8</t>
  </si>
  <si>
    <t>г. Курск, пр-кт Ленинского Комсомола, д.97</t>
  </si>
  <si>
    <t>5DE93176-0869-4350-A3DD-E7F2325FB040</t>
  </si>
  <si>
    <t>г. Курск, ул. 50 лет Октября, д.11</t>
  </si>
  <si>
    <t>12/-</t>
  </si>
  <si>
    <t>34E4AA93-1402-4E26-9F23-6A14F3AB4D6B</t>
  </si>
  <si>
    <t>г. Курск, ул. Песковская 3-я, д.1</t>
  </si>
  <si>
    <t>B46C14E3-9E6B-4BE3-85E4-845E773B21ED</t>
  </si>
  <si>
    <t>г. Курск, пр-д. Магистральный, д.3</t>
  </si>
  <si>
    <t>4E474C50-2A0C-4834-8F1A-CAE1CA1D2D1F</t>
  </si>
  <si>
    <t>г. Курск, пр-д. Магистральный, д.5А</t>
  </si>
  <si>
    <t>CD800AC1-6D88-4634-A3AF-6C289E6EA6C6</t>
  </si>
  <si>
    <t>г. Курск, пр-д. Светлый, д.8</t>
  </si>
  <si>
    <t>A7FFDD2D-FF28-415C-BFCD-170538AA2B06</t>
  </si>
  <si>
    <t>г. Курск, ул. 50 лет Октября, д.110</t>
  </si>
  <si>
    <t>AFA3DB6F-0646-42D2-A1A5-316B2EB939CE</t>
  </si>
  <si>
    <t>г. Курск, пр-кт Дружбы, д.6</t>
  </si>
  <si>
    <t>F2B82C64-9651-490C-AE02-821D53C939BA</t>
  </si>
  <si>
    <t>г. Курск, пр-кт Кулакова, д.1А</t>
  </si>
  <si>
    <t>78B820D2-2B07-4FA4-B1CE-D3D8748EE2F1</t>
  </si>
  <si>
    <t>г. Курск, пр-кт Ленинского Комсомола, д.75</t>
  </si>
  <si>
    <t>0C820759-7D5A-47E1-B4AF-B0CDCD3B4A2E</t>
  </si>
  <si>
    <t>г. Курск, ул. Дейнеки, д.7</t>
  </si>
  <si>
    <t>7B815813-9391-421E-BD44-795891800E6D</t>
  </si>
  <si>
    <t>г. Курск, пр-кт Ленинского Комсомола, д.77</t>
  </si>
  <si>
    <t>4A464C56-D8AF-4B9E-878A-22C3FF7D659D</t>
  </si>
  <si>
    <t>г. Курск, пр-кт Дружбы, д.11 корп.2</t>
  </si>
  <si>
    <t>0D5580F8-AAEC-4F3C-9B2E-CB25D1A6EB37</t>
  </si>
  <si>
    <t>г. Курск, пр-д. Сергеева, д.10</t>
  </si>
  <si>
    <t>4DD104ED-D14A-4058-A47A-799FBBE9EF36</t>
  </si>
  <si>
    <t>г. Курск, ул. Гагарина, д.2</t>
  </si>
  <si>
    <t>F92F5E63-7AB1-4439-9FB6-58C2B1665968</t>
  </si>
  <si>
    <t>г. Курск, ул. Гагарина, д.4</t>
  </si>
  <si>
    <t>B66F0E37-EEA2-4025-B580-F32723CD2F3E</t>
  </si>
  <si>
    <t>г. Курск, ул. Рабочая 2-я, д.12А</t>
  </si>
  <si>
    <t>4CF7DF9F-B2E3-4220-8BEE-21928949D2A5</t>
  </si>
  <si>
    <t>г. Курск, ул. Аэродромная, д.9</t>
  </si>
  <si>
    <t>BB9FF720-5274-44CE-8DC9-23E3438D0770</t>
  </si>
  <si>
    <t>г. Курск, пер. Моковский 3-й, д.13</t>
  </si>
  <si>
    <t>21F67CA3-42EB-4593-A094-D76589705859</t>
  </si>
  <si>
    <t>г. Курск, пр-д. Весенний 2-й, д.26</t>
  </si>
  <si>
    <t>5890C9A3-E8BD-4CAF-8DEC-4D5FAB25349A</t>
  </si>
  <si>
    <t>г. Курск, пр-кт Победы, д.10</t>
  </si>
  <si>
    <t>10/-</t>
  </si>
  <si>
    <t>82E5F4C0-9903-48F4-9EF6-CFA09A7885BF</t>
  </si>
  <si>
    <t>д. Ворошнево, ул. Сосновая, д.5</t>
  </si>
  <si>
    <t>25394f68-875f-413a-b53a-e085a59425b7</t>
  </si>
  <si>
    <t>д. Букреевка, д.85</t>
  </si>
  <si>
    <t>3075DF87-20BC-46D1-8198-925BE5D1AB5B</t>
  </si>
  <si>
    <t>д. Ворошнево, ул. Газопроводская, д.30</t>
  </si>
  <si>
    <t>6ac562d6-3fbc-4f6d-82a6-b48f5ddef21c</t>
  </si>
  <si>
    <t>д. Татаренкова, ул. Садовая, д.6</t>
  </si>
  <si>
    <t>6ECC9CD4-51CC-415D-A9F4-A2D20E578F27</t>
  </si>
  <si>
    <t>д. Ворошнево, ул. Сосновая, д.4А</t>
  </si>
  <si>
    <t>3CEC6480-E1F1-4C7B-91F3-508B51247A7C</t>
  </si>
  <si>
    <t>п. Касиновский, д.29</t>
  </si>
  <si>
    <t>9aca090c-e694-46b3-a97c-a2d46dda1d6a</t>
  </si>
  <si>
    <t>д. Халино, ул.Ачкасова,д.7</t>
  </si>
  <si>
    <t>bbae6526-f5bf-4ff9-8cbf-720f5e1e461f</t>
  </si>
  <si>
    <t>д. Халино, ул.Ачкасова,д.9</t>
  </si>
  <si>
    <t>453B0C22-FC8F-4102-A0CB-F1E877D90CAB</t>
  </si>
  <si>
    <t>п. Подлесный, д.1</t>
  </si>
  <si>
    <t>e2cee18f-d369-401a-bd9c-6687c79f798f</t>
  </si>
  <si>
    <t>д. Халино, ул.Ачкасова,д.5</t>
  </si>
  <si>
    <t>90994652-51f9-4949-b1aa-0c7ae1a0ba77</t>
  </si>
  <si>
    <t>д. Халино, ул.Ачкасова,д.6</t>
  </si>
  <si>
    <t>90aad444-05ff-4b25-8273-de0de1174d13</t>
  </si>
  <si>
    <t>д. Халино, ул.Ачкасова,д.8</t>
  </si>
  <si>
    <t>0F649E02-7755-4777-BDEC-62803141DFDD</t>
  </si>
  <si>
    <t>п. Юбилейный, ул. Цветочная, д.10</t>
  </si>
  <si>
    <t>09087696-019D-42DF-9F9F-CA6ACB21C719</t>
  </si>
  <si>
    <t>с. Полянское, д.172</t>
  </si>
  <si>
    <t>03358D92-E9C7-4D5B-AE1E-6740744A97FB</t>
  </si>
  <si>
    <t>д. Татаренкова, ул. Садовая, д.8</t>
  </si>
  <si>
    <t>BAEB077B-599A-41DD-AA20-B44CE51DE1B7</t>
  </si>
  <si>
    <t>п. Камыши, д.28</t>
  </si>
  <si>
    <t>19427EE9-3BFC-448F-A9D7-702423D25E5A</t>
  </si>
  <si>
    <t>п. Подлесный, д.3</t>
  </si>
  <si>
    <t>DC3EDD92-5679-429E-9E0D-55E70E09FA0C</t>
  </si>
  <si>
    <t>п. Подлесный, д.4</t>
  </si>
  <si>
    <t>2C2683FA-DF8D-494D-8EC5-96654EF04314</t>
  </si>
  <si>
    <t>п. Подлесный, д.9</t>
  </si>
  <si>
    <t>58D163A9-982A-48CD-B02C-8703208DFB95</t>
  </si>
  <si>
    <t>п. Черемушки, д.43А</t>
  </si>
  <si>
    <t>84AB1DBA-90F0-492D-9664-03C26042E97C</t>
  </si>
  <si>
    <t>п. Черемушки, д.43Б</t>
  </si>
  <si>
    <t>11DC6591-4137-448A-956B-7D064081BA30</t>
  </si>
  <si>
    <t>д. Ворошнево, ул. Сосновая, д.17</t>
  </si>
  <si>
    <t>8CDBF89B-AA98-4A4C-8FE9-65971CFA5221</t>
  </si>
  <si>
    <t>п. Камыши, д.30</t>
  </si>
  <si>
    <t>6015BD1A-5E21-4DD1-9BF5-B415106358D4</t>
  </si>
  <si>
    <t>п. Касиновский, д.30</t>
  </si>
  <si>
    <t>580EB220-7AF5-4A0C-A598-D043231BB932</t>
  </si>
  <si>
    <t>п. Черемушки, д.43В</t>
  </si>
  <si>
    <t>CDDC9106-34DF-49AC-8183-6833C6900BFF</t>
  </si>
  <si>
    <t>п. Черемушки, д.43Г</t>
  </si>
  <si>
    <t>5B2E5EF5-66C0-4082-94C0-14A0322E6B4F</t>
  </si>
  <si>
    <t>д. Букреевка, д.111</t>
  </si>
  <si>
    <t>1B5108E9-FF6D-40E6-A1AC-F08970F96EFE</t>
  </si>
  <si>
    <t>д. Букреевка, д.89</t>
  </si>
  <si>
    <t>C9B9C17A-820A-4794-AFBE-B7C769037E42</t>
  </si>
  <si>
    <t>д. Татаренкова, ул. Садовая, д.9</t>
  </si>
  <si>
    <t>FCECC893-EBD3-4CC1-873C-B6794F7A2B0A</t>
  </si>
  <si>
    <t>п. Камыши, д.29</t>
  </si>
  <si>
    <t>d84e3f9d-0d16-44e0-b889-9042611db396</t>
  </si>
  <si>
    <t>с. Полянское, д.172А</t>
  </si>
  <si>
    <t>0e25ef1c-b2cc-42a8-97e9-d7928e648bdf</t>
  </si>
  <si>
    <t>п. Заповедный, д.24</t>
  </si>
  <si>
    <t>62a0e857-53ae-44e2-af19-cb21d47317a0</t>
  </si>
  <si>
    <t>п. Юбилейный, ул. Цветочная, д.11</t>
  </si>
  <si>
    <t>434B32E9-7723-4EB3-A77E-505739816BDC</t>
  </si>
  <si>
    <t>д. Букреевка, д.87</t>
  </si>
  <si>
    <t>083a469b-b568-44f2-b451-f10ebd3e6a15</t>
  </si>
  <si>
    <t>д. Татаренкова, ул. Садовая, д.5</t>
  </si>
  <si>
    <t>3e2aee89-1b15-40e5-85a9-4075c2bc3ad4</t>
  </si>
  <si>
    <t>д. Татаренкова, ул. Садовая, д.7</t>
  </si>
  <si>
    <t>432D5F4D-370D-4514-B0FF-5B8577BA441E</t>
  </si>
  <si>
    <t>п. Искра, д.55</t>
  </si>
  <si>
    <t>CDDBAB4F-2F92-4E40-ABDE-393706A5FCCA</t>
  </si>
  <si>
    <t>п. Искра, д.56</t>
  </si>
  <si>
    <t>586F4368-CC46-4F17-B7EB-D2E1C94BEA26</t>
  </si>
  <si>
    <t>п. Малиновый, д.3</t>
  </si>
  <si>
    <t>7DDB1FB9-3B17-4132-A610-9444CD7ED7BB</t>
  </si>
  <si>
    <t>д. Ворошнево, ул. Сосновая, д.16</t>
  </si>
  <si>
    <t>5C6A99F8-37CA-4118-8358-5FFDD371FF81</t>
  </si>
  <si>
    <t>п. Искра, д.57</t>
  </si>
  <si>
    <t>5EA7558E-28E4-4F2A-ACC6-FFC9E515BFC8</t>
  </si>
  <si>
    <t>п. Юбилейный, ул. Цветочная, д.12</t>
  </si>
  <si>
    <t>00D6143D-98CA-4E9D-A1C3-E4D37360C71F</t>
  </si>
  <si>
    <t>с. Рышково, ул. Пансионат им. Черняховского, д.2</t>
  </si>
  <si>
    <t>7BFE6993-5124-46B6-A3BA-421422858437</t>
  </si>
  <si>
    <t>п. Малиновый, д.2</t>
  </si>
  <si>
    <t>C68CBD92-29F0-48D6-AF76-625B599C9E9C</t>
  </si>
  <si>
    <t>п. Сахаровка, д.79</t>
  </si>
  <si>
    <t>6A62EB9B-6EE2-4ABE-A97C-7EA59939F443</t>
  </si>
  <si>
    <t>д. Татаренкова, ул. Садовая, д.10</t>
  </si>
  <si>
    <t>BA7D79F3-EE4F-4DEC-943F-32DB493A43E7</t>
  </si>
  <si>
    <t>п. Подлесный, д.2</t>
  </si>
  <si>
    <t>44EBE659-BB5F-4444-9264-B758893A07A3</t>
  </si>
  <si>
    <t>п. Юбилейный, ул. Цветочная, д.18</t>
  </si>
  <si>
    <t>C1CE588D-0445-48A4-A6A2-E4696E9A513A</t>
  </si>
  <si>
    <t>с. Введенское, д.199</t>
  </si>
  <si>
    <t>B59DBF71-3F8B-412E-B728-5363177EBDF5</t>
  </si>
  <si>
    <t>д. Букреевка, д.109</t>
  </si>
  <si>
    <t>F6DDC315-FC02-4BE5-B2D7-7F7BB4726657</t>
  </si>
  <si>
    <t>д. Ворошнево, ул. Сосновая, д.19</t>
  </si>
  <si>
    <t>2BCBAC06-0E91-4FBB-9574-93E7BDEB7548</t>
  </si>
  <si>
    <t>д. Ворошнево, ул. Сосновая, д.20</t>
  </si>
  <si>
    <t>9DBA08DF-8BDE-4A00-96FF-70E623A4CBE2</t>
  </si>
  <si>
    <t>д. Ворошнево, ул. Сосновая, д.22</t>
  </si>
  <si>
    <t>3C4B27EE-5C3E-4109-AB09-08D0FA886445</t>
  </si>
  <si>
    <t>д. Ворошнево, ул. Сосновая, д.23</t>
  </si>
  <si>
    <t>6371FE6C-A7A3-45AB-82FC-5FD06787EA19</t>
  </si>
  <si>
    <t>п. Лазурный, д.1/3</t>
  </si>
  <si>
    <t>FDB54ECA-147D-4E08-99D7-29D2F952CEC9</t>
  </si>
  <si>
    <t>п. Лазурный, д.2/1</t>
  </si>
  <si>
    <t>13137429-DFC4-44DE-BD69-2054CCC84BE0</t>
  </si>
  <si>
    <t>п. Лазурный, д.3/3</t>
  </si>
  <si>
    <t>74031D10-D11D-427D-8F16-4D0DBAEC74FB</t>
  </si>
  <si>
    <t>E9B8F2F1-6158-4979-816B-DAACBB8D4217</t>
  </si>
  <si>
    <t>д. Татаренкова, ул. Садовая, д.11</t>
  </si>
  <si>
    <t>A94F3F3F-E4B6-40B8-90E7-8F305ECB537E</t>
  </si>
  <si>
    <t>п. Лазурный, д.1/1</t>
  </si>
  <si>
    <t>0489B328-B062-4566-B143-D9AE786ED032</t>
  </si>
  <si>
    <t>п. Маршала Жукова, кв-л 3-й, д.4 корп.5</t>
  </si>
  <si>
    <t>D4D810F5-FA08-4268-891A-D198CA0BDC5D</t>
  </si>
  <si>
    <t>г. Курчатов, пр-кт Коммунистический, д.28</t>
  </si>
  <si>
    <t>362AAC6B-91FB-418E-85C8-5BFABD4D9462</t>
  </si>
  <si>
    <t>г. Курчатов, пр-кт Коммунистический, д.32</t>
  </si>
  <si>
    <t>1BCF8166-9E6D-496D-87EE-57F09771FB97</t>
  </si>
  <si>
    <t>г. Курчатов, ул. Космонавтов, д.10</t>
  </si>
  <si>
    <t>04885866-C4AA-4423-BF6F-73C1B9E7560F</t>
  </si>
  <si>
    <t>г. Курчатов, ул. Космонавтов, д.16 (А,Б,В)</t>
  </si>
  <si>
    <t>AF708DE7-D001-45CE-AA2A-73A7AB028BF0</t>
  </si>
  <si>
    <t>г. Курчатов, ул. Космонавтов, д.20</t>
  </si>
  <si>
    <t>33508E1C-AF30-4679-B3A2-B38469AC1BA6</t>
  </si>
  <si>
    <t>г. Курчатов, ул. Космонавтов, д.14</t>
  </si>
  <si>
    <t>C87D3A02-4DA1-45A2-8C39-73C2F1BC2074</t>
  </si>
  <si>
    <t>г. Курчатов, ул. Космонавтов, д.24</t>
  </si>
  <si>
    <t>C176AF08-08FD-41AC-BF4D-A4335B8DE9AD</t>
  </si>
  <si>
    <t>г. Курчатов, ул. Космонавтов, д.4</t>
  </si>
  <si>
    <t>54E2EF5F-3A46-4D64-A400-E24CCF74A59D</t>
  </si>
  <si>
    <t>г. Курчатов, пр-кт Коммунистический, д.9</t>
  </si>
  <si>
    <t>68D70CAF-6F7D-4754-A836-DDD77A30D77B</t>
  </si>
  <si>
    <t>г. Курчатов, ул. Гайдара, д.3</t>
  </si>
  <si>
    <t>639A5572-74E9-4E28-B9E9-0CD2DC96A93E</t>
  </si>
  <si>
    <t>г. Курчатов, ул. Космонавтов, д.2</t>
  </si>
  <si>
    <t>6D28305D-2FED-4EC0-89F2-BD7E7A85E118</t>
  </si>
  <si>
    <t>г. Курчатов, ул. Космонавтов, д.22</t>
  </si>
  <si>
    <t>DA6A2098-5281-4F5E-81B5-0AD9AB46E81E</t>
  </si>
  <si>
    <t>г. Курчатов, ул. Пионерская, д.4</t>
  </si>
  <si>
    <t>FD421400-0022-4E8A-AEDE-A4124B4D5A08</t>
  </si>
  <si>
    <t>г. Курчатов, ул. Строителей, д.3</t>
  </si>
  <si>
    <t>58E378CC-F2AF-417C-86A9-A50A7B9DD50C</t>
  </si>
  <si>
    <t>г. Курчатов, ул. Строителей, д.5</t>
  </si>
  <si>
    <t>6D581A5B-A7A4-4116-9017-998160E2079D</t>
  </si>
  <si>
    <t>г. Курчатов, ул. Мира, д.16</t>
  </si>
  <si>
    <t>9BE9BF07-C232-4951-94D9-068A6C7BF9E2</t>
  </si>
  <si>
    <t>г. Курчатов, ул. Мира, д.17</t>
  </si>
  <si>
    <t>B5A13BE6-D928-4789-939E-1EE6C3B8C05F</t>
  </si>
  <si>
    <t>г. Курчатов, ул. Мира, д.21</t>
  </si>
  <si>
    <t>2669807B-55DE-46A7-8710-909412ED398D</t>
  </si>
  <si>
    <t>п. им. Карла Либкнехта, ул. Маяковского, д.19</t>
  </si>
  <si>
    <t>3C81B278-CA7D-4754-B46D-C0571F318C74</t>
  </si>
  <si>
    <t>с. Дроняево, д.4</t>
  </si>
  <si>
    <t>571EA720-5240-4740-A4DD-600967E15EE2</t>
  </si>
  <si>
    <t>с. Макаровка, ул. Заводская, д.8</t>
  </si>
  <si>
    <t>7d1014a9-5607-428d-897f-c8c14acfb780</t>
  </si>
  <si>
    <t>п. Иванино, ул. Строителей, д.1</t>
  </si>
  <si>
    <t>62E80A52-70B9-4E94-8623-6BBAE0962FB6</t>
  </si>
  <si>
    <t>п. Иванино, ул. Строителей, д.3</t>
  </si>
  <si>
    <t>61440908-B1FA-4FC6-9FB5-1C8FFABCDD2C</t>
  </si>
  <si>
    <t>п. им. Карла Либкнехта, ул. Октябрьская, д.7</t>
  </si>
  <si>
    <t>6DB9A426-EBC0-45E2-8867-810FE42A841F</t>
  </si>
  <si>
    <t>с. Дичня, ул. Квартал 1, д.19</t>
  </si>
  <si>
    <t>42B98762-9091-4AA9-A8D4-6F301D9BB4D4</t>
  </si>
  <si>
    <t>с. Дичня, ул. Квартал 1, д.20</t>
  </si>
  <si>
    <t>92F459A4-BC61-4899-88B7-E7201073B034</t>
  </si>
  <si>
    <t>с. Дичня, ул. Квартал 2, д.13</t>
  </si>
  <si>
    <t>FF667CA3-8C26-43FC-96EE-22653C7114C9</t>
  </si>
  <si>
    <t>с. Дичня, ул. Квартал 2, д.14</t>
  </si>
  <si>
    <t>975C1AF5-77D0-487F-91C9-023E08A761A1</t>
  </si>
  <si>
    <t>с. Дичня, ул. Квартал 2, д.15</t>
  </si>
  <si>
    <t>4A552CCD-3F7F-45BC-AA5E-96289E22D859</t>
  </si>
  <si>
    <t>с. Дичня, ул. Квартал 3, д.19</t>
  </si>
  <si>
    <t>C9AFAA4B-BD88-499E-AFE9-C40F0CBB4A9B</t>
  </si>
  <si>
    <t>с. Дичня, ул. Квартал 4, д.17</t>
  </si>
  <si>
    <t>98C42052-ABE2-4321-B76B-C6B8301AD348</t>
  </si>
  <si>
    <t>с. Дичня, ул. Квартал 4, д.18</t>
  </si>
  <si>
    <t>8FE3DCD2-862F-4ADB-880D-3949D7B0CB48</t>
  </si>
  <si>
    <t>п. Иванино, ул. Октябрьская, д.47</t>
  </si>
  <si>
    <t>64D8C9FC-1CBB-4191-A856-0DB5705DC1C0</t>
  </si>
  <si>
    <t>п. им. Карла Либкнехта, ул. Кирова, д.9А</t>
  </si>
  <si>
    <t>F2452211-8CBE-4BB7-8277-8A1F7F3C1B72</t>
  </si>
  <si>
    <t>с. Дичня, ул. Квартал 3, д.20</t>
  </si>
  <si>
    <t>FA59C45B-BF9A-4AC6-B1DD-0D946695FDA0</t>
  </si>
  <si>
    <t>г. Льгов, пл. Красная, д.3</t>
  </si>
  <si>
    <t>9A549D44-364E-4A40-84EA-19EBD3CA18A3</t>
  </si>
  <si>
    <t>г. Льгов, ул. Красная, д.111</t>
  </si>
  <si>
    <t>E9BC3118-100B-4F5C-A4FA-B9B87776AC3E</t>
  </si>
  <si>
    <t>г. Льгов, ул. Куйбышева, д.18</t>
  </si>
  <si>
    <t>B89ED8E6-873E-4057-A82C-2BEFCDA8098B</t>
  </si>
  <si>
    <t>г. Льгов, пер. Франко, д.10Б</t>
  </si>
  <si>
    <t>226F0DEB-2B9D-4592-A460-D1F3FF7D08C3</t>
  </si>
  <si>
    <t>г. Льгов, ул. Овечкина, д.10</t>
  </si>
  <si>
    <t>FB87DFA1-6FD8-4A6A-8222-621C1EB6A29C</t>
  </si>
  <si>
    <t>г. Льгов, ул. Овечкина, д.2</t>
  </si>
  <si>
    <t>5C9B246A-4BAF-4958-8BA1-576F28A876DC</t>
  </si>
  <si>
    <t>г. Льгов, ул. Овечкина, д.4</t>
  </si>
  <si>
    <t>61659059-14AA-4C69-A0E0-952FA9C6A503</t>
  </si>
  <si>
    <t>г. Льгов, ул. Литейная, д.26А</t>
  </si>
  <si>
    <t>A12D1E2C-8026-4F4D-ADFF-FBD1F0A32864</t>
  </si>
  <si>
    <t>г. Льгов, ул. Овечкина, д.6</t>
  </si>
  <si>
    <t>F713A235-ACEE-4519-A52E-A0236652605D</t>
  </si>
  <si>
    <t>с. Нижние Деревеньки, ул. Курская, д.1</t>
  </si>
  <si>
    <t>F8695ACF-1B57-463C-A30D-7DC80F26DE59</t>
  </si>
  <si>
    <t>с. Мантурово, ул. Маяковского, д.15</t>
  </si>
  <si>
    <t>F83D73D0-D410-4516-A243-7E99EC8EC678</t>
  </si>
  <si>
    <t>с. Мантурово, ул. Маяковского, д.19</t>
  </si>
  <si>
    <t>DE01CA60-168E-4AD6-AD4D-80EF1A61761F</t>
  </si>
  <si>
    <t>п. Любач, д.20</t>
  </si>
  <si>
    <t>700F1699-8D2F-4CD0-8730-24FB381057A6</t>
  </si>
  <si>
    <t>п. Медвенка, ул. Кирова, д.5</t>
  </si>
  <si>
    <t>B80CEF60-3520-4204-A982-ADC5500FA531</t>
  </si>
  <si>
    <t>п. Медвенка, ул. Кирова, д.7</t>
  </si>
  <si>
    <t>D70FCF01-1203-45BC-A021-860B869A601C</t>
  </si>
  <si>
    <t>п. Медвенка, ул. Кирова, д.9</t>
  </si>
  <si>
    <t>177FF0EE-E7EC-4CB6-A767-4EB0F6D98B6D</t>
  </si>
  <si>
    <t>п. Медвенка, ул. Кирова, д.20</t>
  </si>
  <si>
    <t>7CC960D4-C8EE-43F0-8232-BCD415712AB1</t>
  </si>
  <si>
    <t>г. Обоянь, ул. 8 Марта, д.20</t>
  </si>
  <si>
    <t>FA2B473B-6F62-4B8A-B35C-71BD9BD6C743</t>
  </si>
  <si>
    <t>г. Обоянь, ул. Посадская, д.16А</t>
  </si>
  <si>
    <t>D15B71FD-2624-4A51-8E0C-0CE90801404E</t>
  </si>
  <si>
    <t>г. Обоянь, ул. Луначарского, д.86А</t>
  </si>
  <si>
    <t>44BEDB7C-F138-4E01-BA6A-DA8DE07ED7A0</t>
  </si>
  <si>
    <t>г. Обоянь, ул. Мирная, д.15Б</t>
  </si>
  <si>
    <t>C3C904EB-EA43-4E34-978F-25DD53023950</t>
  </si>
  <si>
    <t>с. Афанасьево, ул. Колхозная, д.13</t>
  </si>
  <si>
    <t>34553F98-0F11-4357-9D12-A814E1DDDF60</t>
  </si>
  <si>
    <t>с. Афанасьево, ул. Колхозная, д.14</t>
  </si>
  <si>
    <t>58BB8EF9-A836-4BE3-8C17-BB825A32B13A</t>
  </si>
  <si>
    <t>г. Обоянь, ул. Ленина, д.167А</t>
  </si>
  <si>
    <t>7B3F069F-A9FD-44B9-9E39-F0B841701F29</t>
  </si>
  <si>
    <t>г. Обоянь, ул. Ленина, д.53А</t>
  </si>
  <si>
    <t>4A073A17-47B2-4DDF-9358-0BABADD3B54F</t>
  </si>
  <si>
    <t>г. Обоянь, ул. Посадская, д.55А</t>
  </si>
  <si>
    <t>47FEEA3D-6C17-415C-AB83-D14357B0EA51</t>
  </si>
  <si>
    <t>п. Прямицыно, пер. Коммунистический, д.4</t>
  </si>
  <si>
    <t>85804C52-30AC-4D0E-A2F3-6DF0880D6DC4</t>
  </si>
  <si>
    <t>п. Поныри, ул. Веселая, д.13А</t>
  </si>
  <si>
    <t>F045B643-1858-4375-9C45-09F9BE979AAB</t>
  </si>
  <si>
    <t>п. Пристень, ул. Октябрьская, д.30</t>
  </si>
  <si>
    <t>1BE37D33-7A82-48F5-9A88-42503153EA41</t>
  </si>
  <si>
    <t>п. Кировский, ул. Октябрьская, д.72</t>
  </si>
  <si>
    <t>920B804C-5B9B-4E30-BC6C-B0309C12FC33</t>
  </si>
  <si>
    <t>г. Рыльск, ул. Ленина, д.38</t>
  </si>
  <si>
    <t>76960D52-AF58-4ADA-998E-6FA0213D8FB2</t>
  </si>
  <si>
    <t>п. Марьино, ул. Центральная, д.6</t>
  </si>
  <si>
    <t>1BB44FD2-26C9-4E02-BE9F-BD640D91B20A</t>
  </si>
  <si>
    <t>с. Ивановское, пер. Шакин, д.10</t>
  </si>
  <si>
    <t>FE36140F-F9D5-4B5F-8964-BF7F06BC6780</t>
  </si>
  <si>
    <t>г. Рыльск, пер. Володарского, д.1</t>
  </si>
  <si>
    <t>A23BD27A-73CA-4DFE-82EF-DEF43B993F02</t>
  </si>
  <si>
    <t>г. Рыльск, ул. К.Либкнехта, д.18</t>
  </si>
  <si>
    <t>78C0F02E-3B72-4C09-A3A0-885654EBCB29</t>
  </si>
  <si>
    <t>г. Рыльск, пер. Володарского, д.3</t>
  </si>
  <si>
    <t>FCF9B44A-C1AE-46AB-96B7-662A8CE46413</t>
  </si>
  <si>
    <t>г. Рыльск, ул. Володарского, д.77</t>
  </si>
  <si>
    <t>4D8BF77C-E489-4757-8979-C9915F8C5326</t>
  </si>
  <si>
    <t>п. им. Куйбышева, ул. 1 Мая, д.6</t>
  </si>
  <si>
    <t>A004FEB5-25D6-4FE0-A46C-39B8CCC758A8</t>
  </si>
  <si>
    <t>п. Марьино, ул. Центральная, д.8</t>
  </si>
  <si>
    <t>C11FB013-8B8A-43E6-9C8C-AE77A5201A41</t>
  </si>
  <si>
    <t>с. Ивановское, пер. Шакин, д.7</t>
  </si>
  <si>
    <t>4C9EBAE3-ACA3-4F89-80F9-B34A2407B2FF</t>
  </si>
  <si>
    <t>г. Рыльск, пер. Луначарского, д.29</t>
  </si>
  <si>
    <t>2AF7271A-6780-40EF-ADB5-34E01FA35F98</t>
  </si>
  <si>
    <t>г. Рыльск, ул. Володарского, д.102</t>
  </si>
  <si>
    <t>2CD8BADC-7A2C-4166-BAC0-6E41EB907C8D</t>
  </si>
  <si>
    <t>г. Рыльск, пер. Володарского, д.5</t>
  </si>
  <si>
    <t>5E5A3C58-4F61-405D-B772-42A0B4400E26</t>
  </si>
  <si>
    <t>г. Рыльск, ул. Автозаводская, д.8</t>
  </si>
  <si>
    <t>9AF6B320-4C67-41AA-8F9F-D633DA3E9492</t>
  </si>
  <si>
    <t>г. Рыльск, ул. К.Либкнехта, д.31</t>
  </si>
  <si>
    <t>5DFB0F75-6A28-4642-92B5-89995DADE118</t>
  </si>
  <si>
    <t>с. Ивановское, пер. Шакин, д.12</t>
  </si>
  <si>
    <t>DF461B0F-9FF6-4052-97CB-087AAAD080DF</t>
  </si>
  <si>
    <t>с. Ивановское, ул. Любава, д.1</t>
  </si>
  <si>
    <t>D214D7E2-1AC2-4F69-A5E0-15A3A27671A5</t>
  </si>
  <si>
    <t>г. Рыльск, ул. Ворошилова, д.80</t>
  </si>
  <si>
    <t>095AE31F-003C-4E33-A732-465D71E33580</t>
  </si>
  <si>
    <t>п. Кшенский, ул. Чапаева, д.3</t>
  </si>
  <si>
    <t>F34E7383-582F-47E8-8AD0-1F3E4BC73628</t>
  </si>
  <si>
    <t>п. Кшенский, ул. 50 лет ВЛКСМ, д.51</t>
  </si>
  <si>
    <t>BDDEA36F-8C91-46F5-ABBB-6E58357A2133</t>
  </si>
  <si>
    <t>г. Суджа, ул. Волкова, д.3Б</t>
  </si>
  <si>
    <t>1EC7AE79-7C08-45D4-9233-ABD16AA9B2F5</t>
  </si>
  <si>
    <t>г. Суджа, ул. Луговая, д.1Б</t>
  </si>
  <si>
    <t>D8F1837B-D591-489B-93C8-677E346B4DA2</t>
  </si>
  <si>
    <t>г. Суджа, ул. Энгельса, д.1Б</t>
  </si>
  <si>
    <t>D13D4316-FEB5-402D-898C-340B469084A3</t>
  </si>
  <si>
    <t>г. Суджа, пер. Заводской, д.1А</t>
  </si>
  <si>
    <t>7F0681C5-E6AA-4041-959C-EBF5ED3DEFEA</t>
  </si>
  <si>
    <t>г. Суджа, ул. Заводская, д.27А</t>
  </si>
  <si>
    <t>AFACE372-27F1-4590-BFAD-4E34CC96834B</t>
  </si>
  <si>
    <t>г. Суджа, ул. Ленина, д.2А</t>
  </si>
  <si>
    <t>6DCE19DA-FCE2-4791-AE14-BE38343B469B</t>
  </si>
  <si>
    <t>г. Суджа, ул. Октябрьская, д.22</t>
  </si>
  <si>
    <t>E20C6C76-7250-4CA1-8762-6C30681A9723</t>
  </si>
  <si>
    <t>г. Суджа, ул. Луговая, д.1А</t>
  </si>
  <si>
    <t>82D63986-F88E-4DD2-97DE-B0131CCBE7DE</t>
  </si>
  <si>
    <t>г. Суджа, ул. Луговая, д.1В</t>
  </si>
  <si>
    <t>64CF7604-AAAC-4D5B-A499-983E18C7EAB1</t>
  </si>
  <si>
    <t>г. Суджа, ул. Энгельса, д.1А</t>
  </si>
  <si>
    <t>5C531F72-D33F-4E6A-A2E1-C9C813E3FA6E</t>
  </si>
  <si>
    <t>г. Фатеж, ул. Веселая, д.30</t>
  </si>
  <si>
    <t>1B527761-9119-4D87-A28B-F534F6F30D0C</t>
  </si>
  <si>
    <t>г. Фатеж, ул. Ленина, д.42</t>
  </si>
  <si>
    <t>194693bd-ae04-4540-80d0-67f0d361d703</t>
  </si>
  <si>
    <t>г. Фатеж, ул. Загородняя, д.91</t>
  </si>
  <si>
    <t>D546E849-81DF-4418-A0E3-D058BCC83871</t>
  </si>
  <si>
    <t>п. Хомутовка, пер. Парковый, д.10</t>
  </si>
  <si>
    <t>AB33742B-06B7-4A9A-A3FD-144181045ED7</t>
  </si>
  <si>
    <t>п. Хомутовка, ул. Заводская, д.2</t>
  </si>
  <si>
    <t>53B19026-E346-4C85-A874-687270E374EC</t>
  </si>
  <si>
    <t>п. Хомутовка, ул. Мирная, д.29</t>
  </si>
  <si>
    <t>A22A68A8-7C17-4223-A861-C72C729F2DBB</t>
  </si>
  <si>
    <t>п. Хомутовка, ул. Мирная, д.31</t>
  </si>
  <si>
    <t>8F3AC18A-0AD4-4424-B2CE-7C03A5281C9A</t>
  </si>
  <si>
    <t>п. Хомутовка, ул. Заводская, д.6</t>
  </si>
  <si>
    <t>126AD45F-777A-4BBE-831B-EE1FAFB78035</t>
  </si>
  <si>
    <t>п. Хомутовка, ул. Пионерская, д.5</t>
  </si>
  <si>
    <t>C0CD1D88-8552-429B-8E61-B86E264F0676</t>
  </si>
  <si>
    <t>п. Черемисиново, ул. Почтовая, д.77</t>
  </si>
  <si>
    <t>294D4636-2897-466B-8B50-9AC62B88A5D7</t>
  </si>
  <si>
    <t>п. Черемисиново, ул. Почтовая, д.82</t>
  </si>
  <si>
    <t>E7A08A90-DE77-4071-BE4B-62C5E74EB58E</t>
  </si>
  <si>
    <t>г. Щигры, пер. Курский, д.7</t>
  </si>
  <si>
    <t>B4D07424-56B6-4C19-8A87-F1E15845C0C2</t>
  </si>
  <si>
    <t>г. Щигры, ул. Большевиков, д.3</t>
  </si>
  <si>
    <t>A1A06725-8681-4242-866D-7A48D205D926</t>
  </si>
  <si>
    <t>г. Щигры, пер. Пионерский 2-й, д.2А</t>
  </si>
  <si>
    <t>C8FD5C5E-8BCB-40F3-B154-6DE01300825A</t>
  </si>
  <si>
    <t>г. Щигры, ул. Красная, д.22</t>
  </si>
  <si>
    <t>2027 год</t>
  </si>
  <si>
    <t>2028 год</t>
  </si>
  <si>
    <t>Итого за 2026 год</t>
  </si>
  <si>
    <t>Итого за 2027 год</t>
  </si>
  <si>
    <t>Итого за 2028 год</t>
  </si>
  <si>
    <t>Всего лифтов</t>
  </si>
  <si>
    <t>Пассажирский лифт</t>
  </si>
  <si>
    <t>Грузо-пассажирский</t>
  </si>
  <si>
    <t>п. Лазурный, д.3/1</t>
  </si>
  <si>
    <t>г. Курск, ул. Садовая, д.32</t>
  </si>
  <si>
    <t>г. Железногорск, ул. Маршала Жукова, д.12</t>
  </si>
  <si>
    <t>г. Железногорск, ул. Ленина, д.46</t>
  </si>
  <si>
    <t>г. Железногорск, ул. Ленина, д.60</t>
  </si>
  <si>
    <t>г. Железногорск, ул. Маршала Жукова, д.14</t>
  </si>
  <si>
    <t>г. Железногорск, ул. Маршала Жукова, д.16</t>
  </si>
  <si>
    <t>г. Железногорск, ул. Мира, д.63 корп.3</t>
  </si>
  <si>
    <t>г. Курск, ул. Студенческая, д.24</t>
  </si>
  <si>
    <t>г. Курск, ул. Блинова, д.9/11</t>
  </si>
  <si>
    <t>г. Курск, ул. Пигорева, д.2</t>
  </si>
  <si>
    <t>1f54f8b0-8088-4c38-8091-993a33e30aae</t>
  </si>
  <si>
    <t>1870331B-D3A1-476A-8FAF-BC213747324A</t>
  </si>
  <si>
    <t>020E149E-2214-4D86-AD60-DD73ED0C0A4D</t>
  </si>
  <si>
    <t>DD6932C6-3642-4AD1-A709-BF549971ED00</t>
  </si>
  <si>
    <t>B2A3C537-C015-4673-A387-B82E10C67D86</t>
  </si>
  <si>
    <t>2CAFC051-73F3-498B-9CF7-14E01B5F3B4A</t>
  </si>
  <si>
    <t>BC50905C-6912-4709-95A2-A0E27FFEB76C</t>
  </si>
  <si>
    <t>E4C2706B-D320-4839-AFBB-C5D7ED6781D5</t>
  </si>
  <si>
    <t>159AAF25-D7EA-4542-A6A6-0EE8C063A3DB</t>
  </si>
  <si>
    <t>C5AFAD7F-B717-40DC-A4BC-775F872BDF56</t>
  </si>
  <si>
    <t>CCF0B2FD-6D15-4905-801A-8AB3342A25EC</t>
  </si>
  <si>
    <t>г. Курск, пр-кт Кулакова, д.25А</t>
  </si>
  <si>
    <t>30250450-08E3-4631-9795-FDD81D1F4203</t>
  </si>
  <si>
    <t>г. Курск, ул. Ломакина, д.9</t>
  </si>
  <si>
    <t>Беловский район (1)</t>
  </si>
  <si>
    <t>Горшеченский район (3)</t>
  </si>
  <si>
    <t>Дмитриевский район (2)</t>
  </si>
  <si>
    <t>Золотухинский район (7)</t>
  </si>
  <si>
    <t>Касторенский район (13)</t>
  </si>
  <si>
    <t>Кореневский район (1)</t>
  </si>
  <si>
    <t>Курский район (8)</t>
  </si>
  <si>
    <t>Курчатовский район (3)</t>
  </si>
  <si>
    <t>Мантуровский район (3)</t>
  </si>
  <si>
    <t>Медвенский район (1)</t>
  </si>
  <si>
    <t>Обоянский район (6)</t>
  </si>
  <si>
    <t>Пристенский район (1)</t>
  </si>
  <si>
    <t>Рыльский район (5)</t>
  </si>
  <si>
    <t>Советский район (1)</t>
  </si>
  <si>
    <t>Солнцевский район (1)</t>
  </si>
  <si>
    <t>Суджанский район (1)</t>
  </si>
  <si>
    <t>Фатежский район (1)</t>
  </si>
  <si>
    <t>Хомутовский район (4)</t>
  </si>
  <si>
    <t>Черемисиновский район (1)</t>
  </si>
  <si>
    <t>Щигровский район (2)</t>
  </si>
  <si>
    <t>Беловский район (2)</t>
  </si>
  <si>
    <t>Глушковский район (4)</t>
  </si>
  <si>
    <t>Горшеченский район (8)</t>
  </si>
  <si>
    <t>Дмитриевский район (5)</t>
  </si>
  <si>
    <t>Железногорский район (9)</t>
  </si>
  <si>
    <t>Золотухинский район (11)</t>
  </si>
  <si>
    <t>Касторенский район (5)</t>
  </si>
  <si>
    <t>Конышевский район (1)</t>
  </si>
  <si>
    <t>Кореневский район (7)</t>
  </si>
  <si>
    <t>Курский район (11)</t>
  </si>
  <si>
    <t>Курчатовский район (2)</t>
  </si>
  <si>
    <t>Льговский район (2)</t>
  </si>
  <si>
    <t>Медвенский район (3)</t>
  </si>
  <si>
    <t>Обоянский район (19)</t>
  </si>
  <si>
    <t>Октябрьский район (4)</t>
  </si>
  <si>
    <t>Поныровский район (3)</t>
  </si>
  <si>
    <t>Пристенский район (2)</t>
  </si>
  <si>
    <t>Рыльский район (13)</t>
  </si>
  <si>
    <t>Советский район (3)</t>
  </si>
  <si>
    <t>Суджанский район (6)</t>
  </si>
  <si>
    <t>Тимский район (2)</t>
  </si>
  <si>
    <t>Фатежский район (3)</t>
  </si>
  <si>
    <t>Хомутовский район (1)</t>
  </si>
  <si>
    <t>Черемисиновский район (5)</t>
  </si>
  <si>
    <t>Щигровский район (5)</t>
  </si>
  <si>
    <t>Большесолдатский район (1)</t>
  </si>
  <si>
    <t>Горшеченский район (9)</t>
  </si>
  <si>
    <t>Дмитриевский район (12)</t>
  </si>
  <si>
    <t>Железногорский район (13)</t>
  </si>
  <si>
    <t>Золотухинский район (14)</t>
  </si>
  <si>
    <t>Касторенский район (2)</t>
  </si>
  <si>
    <t>Конышевский район (2)</t>
  </si>
  <si>
    <t>Кореневский район (5)</t>
  </si>
  <si>
    <t>Курский район (61)</t>
  </si>
  <si>
    <t>Курчатовский район (17)</t>
  </si>
  <si>
    <t>Льговский район (1)</t>
  </si>
  <si>
    <t>Мантуровский район (2)</t>
  </si>
  <si>
    <t>Медвенский район (5)</t>
  </si>
  <si>
    <t>Обоянский район (9)</t>
  </si>
  <si>
    <t>Октябрьский район (1)</t>
  </si>
  <si>
    <t>Поныровский район (1)</t>
  </si>
  <si>
    <t>Рыльский район (18)</t>
  </si>
  <si>
    <t>Советский район (2)</t>
  </si>
  <si>
    <t>Суджанский район (10)</t>
  </si>
  <si>
    <t>Хомутовский район (6)</t>
  </si>
  <si>
    <t>Черемисиновский район (2)</t>
  </si>
  <si>
    <t>реализации Региональной программы капитального ремонта общего имущества в многоквартирных домах, расположенных на территории Курской области, на 2026–2028 годы</t>
  </si>
  <si>
    <t>4-й кв.2027г.</t>
  </si>
  <si>
    <t>4-й кв.2028г.</t>
  </si>
  <si>
    <t>4-й кв.2029г.</t>
  </si>
  <si>
    <t>Итого 2026–2028 гг.</t>
  </si>
  <si>
    <t>г. Железногорск (25)</t>
  </si>
  <si>
    <t>г. Курск (207)</t>
  </si>
  <si>
    <t>г. Курчатов (1)</t>
  </si>
  <si>
    <t>г. Льгов (8)</t>
  </si>
  <si>
    <t>г. Щигры (2)</t>
  </si>
  <si>
    <t>г. Железногорск (53)</t>
  </si>
  <si>
    <t>г. Курск (126)</t>
  </si>
  <si>
    <t>г. Курчатов (26)</t>
  </si>
  <si>
    <t>г. Льгов (12)</t>
  </si>
  <si>
    <t>г. Щигры (11)</t>
  </si>
  <si>
    <t>г. Железногорск (58)</t>
  </si>
  <si>
    <t>г. Курск (99)</t>
  </si>
  <si>
    <t>г. Курчатов (18)</t>
  </si>
  <si>
    <t>г. Льгов (9)</t>
  </si>
  <si>
    <t>г. Щигры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</si>
</sst>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50"/>
      <name val="Arial"/>
      <family val="2"/>
      <charset val="204"/>
    </font>
    <font>
      <sz val="50"/>
      <color theme="1"/>
      <name val="Arial"/>
      <family val="2"/>
      <charset val="204"/>
    </font>
    <font>
      <sz val="48"/>
      <color theme="1"/>
      <name val="Arial"/>
      <family val="2"/>
      <charset val="204"/>
    </font>
    <font>
      <sz val="11"/>
      <color theme="1"/>
      <name val="Calibri"/>
      <family val="2"/>
    </font>
    <font>
      <b/>
      <sz val="50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sz val="48"/>
      <name val="Arial"/>
      <family val="2"/>
      <charset val="204"/>
    </font>
    <font>
      <b/>
      <sz val="72"/>
      <color theme="1"/>
      <name val="Arial"/>
      <family val="2"/>
      <charset val="204"/>
    </font>
    <font>
      <b/>
      <sz val="55"/>
      <color theme="1"/>
      <name val="Arial"/>
      <family val="2"/>
      <charset val="204"/>
    </font>
    <font>
      <sz val="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111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shrinkToFit="1"/>
    </xf>
    <xf numFmtId="0" fontId="7" fillId="0" borderId="2" xfId="0" applyFont="1" applyFill="1" applyBorder="1" applyAlignment="1">
      <alignment horizontal="left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" fontId="7" fillId="0" borderId="2" xfId="0" applyNumberFormat="1" applyFont="1" applyFill="1" applyBorder="1" applyAlignment="1">
      <alignment shrinkToFi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shrinkToFit="1"/>
    </xf>
    <xf numFmtId="4" fontId="10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shrinkToFit="1"/>
    </xf>
    <xf numFmtId="4" fontId="11" fillId="0" borderId="5" xfId="0" applyNumberFormat="1" applyFont="1" applyFill="1" applyBorder="1" applyAlignment="1">
      <alignment vertical="center" textRotation="90"/>
    </xf>
    <xf numFmtId="11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4" fontId="10" fillId="0" borderId="3" xfId="0" applyNumberFormat="1" applyFont="1" applyFill="1" applyBorder="1" applyAlignment="1">
      <alignment horizontal="center" vertical="center" shrinkToFit="1"/>
    </xf>
    <xf numFmtId="4" fontId="7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4" fontId="7" fillId="0" borderId="5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textRotation="90" wrapText="1"/>
    </xf>
    <xf numFmtId="4" fontId="11" fillId="0" borderId="2" xfId="0" applyNumberFormat="1" applyFont="1" applyFill="1" applyBorder="1" applyAlignment="1">
      <alignment horizontal="center" vertical="center" textRotation="90" wrapText="1"/>
    </xf>
    <xf numFmtId="4" fontId="5" fillId="0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textRotation="90" wrapText="1"/>
    </xf>
    <xf numFmtId="49" fontId="11" fillId="0" borderId="2" xfId="0" applyNumberFormat="1" applyFont="1" applyFill="1" applyBorder="1" applyAlignment="1">
      <alignment horizontal="center" vertical="center" textRotation="90" wrapText="1"/>
    </xf>
    <xf numFmtId="4" fontId="11" fillId="0" borderId="2" xfId="0" applyNumberFormat="1" applyFont="1" applyFill="1" applyBorder="1" applyAlignment="1">
      <alignment horizontal="center" vertical="center" textRotation="90" wrapText="1"/>
    </xf>
    <xf numFmtId="4" fontId="11" fillId="0" borderId="3" xfId="0" applyNumberFormat="1" applyFont="1" applyFill="1" applyBorder="1" applyAlignment="1">
      <alignment horizontal="center" vertical="center" textRotation="90" wrapText="1"/>
    </xf>
    <xf numFmtId="4" fontId="11" fillId="0" borderId="4" xfId="0" applyNumberFormat="1" applyFont="1" applyFill="1" applyBorder="1" applyAlignment="1">
      <alignment horizontal="center" vertical="center" textRotation="90" wrapText="1"/>
    </xf>
    <xf numFmtId="49" fontId="11" fillId="0" borderId="3" xfId="0" applyNumberFormat="1" applyFont="1" applyFill="1" applyBorder="1" applyAlignment="1">
      <alignment horizontal="center" vertical="center" textRotation="90" wrapText="1"/>
    </xf>
    <xf numFmtId="49" fontId="11" fillId="0" borderId="4" xfId="0" applyNumberFormat="1" applyFont="1" applyFill="1" applyBorder="1" applyAlignment="1">
      <alignment horizontal="center" vertical="center" textRotation="90" wrapText="1"/>
    </xf>
    <xf numFmtId="49" fontId="11" fillId="0" borderId="5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 textRotation="90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2237442</xdr:colOff>
      <xdr:row>2</xdr:row>
      <xdr:rowOff>1764877</xdr:rowOff>
    </xdr:from>
    <xdr:to>
      <xdr:col>28</xdr:col>
      <xdr:colOff>3320118</xdr:colOff>
      <xdr:row>9</xdr:row>
      <xdr:rowOff>1400734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788640F1-BB1C-4C3B-80A9-BF2B8E0479F7}"/>
            </a:ext>
          </a:extLst>
        </xdr:cNvPr>
        <xdr:cNvSpPr txBox="1"/>
      </xdr:nvSpPr>
      <xdr:spPr>
        <a:xfrm>
          <a:off x="62300971" y="2549289"/>
          <a:ext cx="31338559" cy="12578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00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УТВЕРЖДЕН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постановлением Правительства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Курской области  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от 28.12.2024  № 1216- пп 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(в редакции постановления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Правительства Курской области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от ____________________№ _______________)</a:t>
          </a:r>
        </a:p>
        <a:p>
          <a:r>
            <a:rPr lang="ru-RU" sz="9000" b="0" u="none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ru-RU" sz="9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1254"/>
  <sheetViews>
    <sheetView tabSelected="1" view="pageBreakPreview" zoomScale="15" zoomScaleNormal="15" zoomScaleSheetLayoutView="15" zoomScalePageLayoutView="20" workbookViewId="0">
      <selection activeCell="L504" sqref="L504"/>
    </sheetView>
  </sheetViews>
  <sheetFormatPr defaultRowHeight="30" x14ac:dyDescent="0.4"/>
  <cols>
    <col min="1" max="1" width="27.28515625" style="2" customWidth="1"/>
    <col min="2" max="2" width="255.7109375" style="2" hidden="1" customWidth="1"/>
    <col min="3" max="3" width="176.42578125" style="60" customWidth="1"/>
    <col min="4" max="4" width="27.5703125" style="14" customWidth="1"/>
    <col min="5" max="5" width="74.85546875" style="90" customWidth="1"/>
    <col min="6" max="6" width="70.140625" style="90" customWidth="1"/>
    <col min="7" max="7" width="65.5703125" style="90" customWidth="1"/>
    <col min="8" max="8" width="24.7109375" style="16" customWidth="1"/>
    <col min="9" max="11" width="24.7109375" style="16" hidden="1" customWidth="1"/>
    <col min="12" max="12" width="59.7109375" style="21" customWidth="1"/>
    <col min="13" max="13" width="59.5703125" style="21" customWidth="1"/>
    <col min="14" max="14" width="49.42578125" style="21" customWidth="1"/>
    <col min="15" max="15" width="59.5703125" style="21" customWidth="1"/>
    <col min="16" max="16" width="45.85546875" style="22" customWidth="1"/>
    <col min="17" max="17" width="62.7109375" style="21" customWidth="1"/>
    <col min="18" max="18" width="46.5703125" style="21" customWidth="1"/>
    <col min="19" max="19" width="51.42578125" style="21" customWidth="1"/>
    <col min="20" max="20" width="52.42578125" style="21" customWidth="1"/>
    <col min="21" max="21" width="56.7109375" style="21" customWidth="1"/>
    <col min="22" max="22" width="60.140625" style="21" customWidth="1"/>
    <col min="23" max="23" width="44.85546875" style="21" customWidth="1"/>
    <col min="24" max="24" width="98" style="90" customWidth="1"/>
    <col min="25" max="25" width="47.140625" style="4" customWidth="1"/>
    <col min="26" max="26" width="41.140625" style="5" customWidth="1"/>
    <col min="27" max="27" width="38" style="5" customWidth="1"/>
    <col min="28" max="28" width="29.5703125" style="3" customWidth="1"/>
    <col min="29" max="29" width="51.42578125" style="5" customWidth="1"/>
    <col min="30" max="30" width="9.140625" style="23"/>
    <col min="31" max="37" width="9.140625" style="1"/>
  </cols>
  <sheetData>
    <row r="3" spans="1:30" ht="201" customHeight="1" x14ac:dyDescent="0.4">
      <c r="C3" s="61"/>
      <c r="D3" s="54"/>
      <c r="E3" s="24"/>
    </row>
    <row r="4" spans="1:30" s="1" customFormat="1" ht="186" customHeight="1" x14ac:dyDescent="0.4">
      <c r="A4" s="2"/>
      <c r="B4" s="2"/>
      <c r="C4" s="62"/>
      <c r="D4" s="54"/>
      <c r="E4" s="24"/>
      <c r="F4" s="90"/>
      <c r="G4" s="90"/>
      <c r="H4" s="16"/>
      <c r="I4" s="16"/>
      <c r="J4" s="16"/>
      <c r="K4" s="16"/>
      <c r="L4" s="21"/>
      <c r="M4" s="21"/>
      <c r="N4" s="21"/>
      <c r="O4" s="90"/>
      <c r="P4" s="24"/>
      <c r="Q4" s="90"/>
      <c r="R4" s="90"/>
      <c r="S4" s="90"/>
      <c r="T4" s="90"/>
      <c r="U4" s="90"/>
      <c r="V4" s="90"/>
      <c r="W4" s="109"/>
      <c r="X4" s="109"/>
      <c r="Y4" s="109"/>
      <c r="Z4" s="109"/>
      <c r="AA4" s="109"/>
      <c r="AB4" s="109"/>
      <c r="AC4" s="109"/>
      <c r="AD4" s="23"/>
    </row>
    <row r="5" spans="1:30" s="1" customFormat="1" ht="26.25" customHeight="1" x14ac:dyDescent="0.4">
      <c r="A5" s="2"/>
      <c r="B5" s="2"/>
      <c r="C5" s="61"/>
      <c r="D5" s="54"/>
      <c r="E5" s="24"/>
      <c r="F5" s="90"/>
      <c r="G5" s="90"/>
      <c r="H5" s="16"/>
      <c r="I5" s="16"/>
      <c r="J5" s="16"/>
      <c r="K5" s="16"/>
      <c r="L5" s="21"/>
      <c r="M5" s="21"/>
      <c r="N5" s="21"/>
      <c r="O5" s="90"/>
      <c r="P5" s="24"/>
      <c r="Q5" s="90"/>
      <c r="R5" s="90"/>
      <c r="S5" s="90"/>
      <c r="T5" s="90"/>
      <c r="U5" s="90"/>
      <c r="V5" s="90"/>
      <c r="W5" s="109"/>
      <c r="X5" s="109"/>
      <c r="Y5" s="109"/>
      <c r="Z5" s="109"/>
      <c r="AA5" s="109"/>
      <c r="AB5" s="109"/>
      <c r="AC5" s="109"/>
      <c r="AD5" s="23"/>
    </row>
    <row r="6" spans="1:30" s="1" customFormat="1" ht="26.25" customHeight="1" x14ac:dyDescent="0.4">
      <c r="A6" s="2"/>
      <c r="B6" s="2"/>
      <c r="C6" s="61"/>
      <c r="D6" s="54"/>
      <c r="E6" s="24"/>
      <c r="F6" s="90"/>
      <c r="G6" s="90"/>
      <c r="H6" s="16"/>
      <c r="I6" s="16"/>
      <c r="J6" s="16"/>
      <c r="K6" s="16"/>
      <c r="L6" s="21"/>
      <c r="M6" s="21"/>
      <c r="N6" s="21"/>
      <c r="O6" s="25"/>
      <c r="P6" s="26"/>
      <c r="Q6" s="25"/>
      <c r="R6" s="25"/>
      <c r="S6" s="25"/>
      <c r="T6" s="25"/>
      <c r="U6" s="25"/>
      <c r="V6" s="90"/>
      <c r="W6" s="109"/>
      <c r="X6" s="109"/>
      <c r="Y6" s="109"/>
      <c r="Z6" s="109"/>
      <c r="AA6" s="109"/>
      <c r="AB6" s="109"/>
      <c r="AC6" s="109"/>
      <c r="AD6" s="23"/>
    </row>
    <row r="7" spans="1:30" s="1" customFormat="1" ht="41.25" customHeight="1" x14ac:dyDescent="0.4">
      <c r="A7" s="2"/>
      <c r="B7" s="2"/>
      <c r="C7" s="61"/>
      <c r="D7" s="54"/>
      <c r="E7" s="24"/>
      <c r="F7" s="90"/>
      <c r="G7" s="90"/>
      <c r="H7" s="16"/>
      <c r="I7" s="16"/>
      <c r="J7" s="16"/>
      <c r="K7" s="16"/>
      <c r="L7" s="21"/>
      <c r="M7" s="21"/>
      <c r="N7" s="21"/>
      <c r="O7" s="90"/>
      <c r="P7" s="24"/>
      <c r="Q7" s="90"/>
      <c r="R7" s="90"/>
      <c r="S7" s="90"/>
      <c r="T7" s="90"/>
      <c r="U7" s="90"/>
      <c r="V7" s="90"/>
      <c r="W7" s="109"/>
      <c r="X7" s="109"/>
      <c r="Y7" s="109"/>
      <c r="Z7" s="109"/>
      <c r="AA7" s="109"/>
      <c r="AB7" s="109"/>
      <c r="AC7" s="109"/>
      <c r="AD7" s="23"/>
    </row>
    <row r="8" spans="1:30" s="1" customFormat="1" ht="409.6" customHeight="1" x14ac:dyDescent="0.4">
      <c r="A8" s="2"/>
      <c r="B8" s="2"/>
      <c r="C8" s="61"/>
      <c r="D8" s="54"/>
      <c r="E8" s="24"/>
      <c r="F8" s="90"/>
      <c r="G8" s="90"/>
      <c r="H8" s="16"/>
      <c r="I8" s="16"/>
      <c r="J8" s="16"/>
      <c r="K8" s="16"/>
      <c r="L8" s="21"/>
      <c r="M8" s="21"/>
      <c r="N8" s="21"/>
      <c r="O8" s="90"/>
      <c r="P8" s="24"/>
      <c r="Q8" s="90"/>
      <c r="R8" s="90"/>
      <c r="S8" s="90"/>
      <c r="T8" s="90"/>
      <c r="U8" s="90"/>
      <c r="V8" s="90"/>
      <c r="W8" s="109"/>
      <c r="X8" s="109"/>
      <c r="Y8" s="109"/>
      <c r="Z8" s="109"/>
      <c r="AA8" s="109"/>
      <c r="AB8" s="109"/>
      <c r="AC8" s="109"/>
      <c r="AD8" s="23"/>
    </row>
    <row r="9" spans="1:30" s="1" customFormat="1" ht="127.5" customHeight="1" x14ac:dyDescent="0.4">
      <c r="A9" s="2"/>
      <c r="B9" s="2"/>
      <c r="C9" s="60"/>
      <c r="D9" s="14"/>
      <c r="E9" s="90"/>
      <c r="F9" s="90"/>
      <c r="G9" s="90"/>
      <c r="H9" s="16"/>
      <c r="I9" s="16"/>
      <c r="J9" s="16"/>
      <c r="K9" s="16"/>
      <c r="L9" s="21"/>
      <c r="M9" s="21"/>
      <c r="N9" s="21"/>
      <c r="O9" s="90"/>
      <c r="P9" s="2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23"/>
    </row>
    <row r="10" spans="1:30" s="1" customFormat="1" ht="127.5" customHeight="1" x14ac:dyDescent="0.4">
      <c r="A10" s="2"/>
      <c r="B10" s="2"/>
      <c r="C10" s="60"/>
      <c r="D10" s="14"/>
      <c r="E10" s="90"/>
      <c r="F10" s="90"/>
      <c r="G10" s="90"/>
      <c r="H10" s="16"/>
      <c r="I10" s="16"/>
      <c r="J10" s="16"/>
      <c r="K10" s="16"/>
      <c r="L10" s="21"/>
      <c r="M10" s="21"/>
      <c r="N10" s="21"/>
      <c r="O10" s="90"/>
      <c r="P10" s="24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23"/>
    </row>
    <row r="11" spans="1:30" s="1" customFormat="1" ht="123" customHeight="1" x14ac:dyDescent="0.4">
      <c r="A11" s="2"/>
      <c r="B11" s="2"/>
      <c r="C11" s="63"/>
      <c r="D11" s="14"/>
      <c r="E11" s="90"/>
      <c r="F11" s="90"/>
      <c r="G11" s="90"/>
      <c r="H11" s="16"/>
      <c r="I11" s="16"/>
      <c r="J11" s="16"/>
      <c r="K11" s="16"/>
      <c r="L11" s="21"/>
      <c r="M11" s="21"/>
      <c r="N11" s="21"/>
      <c r="O11" s="90"/>
      <c r="P11" s="27" t="s">
        <v>30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23"/>
    </row>
    <row r="12" spans="1:30" s="17" customFormat="1" ht="84.75" customHeight="1" x14ac:dyDescent="0.25">
      <c r="A12" s="107" t="s">
        <v>2242</v>
      </c>
      <c r="B12" s="107"/>
      <c r="C12" s="10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28"/>
    </row>
    <row r="13" spans="1:30" s="1" customFormat="1" ht="51" customHeight="1" x14ac:dyDescent="0.25">
      <c r="A13" s="29"/>
      <c r="B13" s="29"/>
      <c r="C13" s="59"/>
      <c r="D13" s="30"/>
      <c r="E13" s="31"/>
      <c r="F13" s="31"/>
      <c r="G13" s="31"/>
      <c r="H13" s="32"/>
      <c r="I13" s="70"/>
      <c r="J13" s="70"/>
      <c r="K13" s="70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3"/>
      <c r="Y13" s="30"/>
      <c r="Z13" s="34"/>
      <c r="AA13" s="34"/>
      <c r="AB13" s="29"/>
      <c r="AC13" s="34"/>
      <c r="AD13" s="23"/>
    </row>
    <row r="14" spans="1:30" s="1" customFormat="1" ht="93.75" customHeight="1" x14ac:dyDescent="0.25">
      <c r="A14" s="96" t="s">
        <v>0</v>
      </c>
      <c r="B14" s="96" t="s">
        <v>31</v>
      </c>
      <c r="C14" s="98" t="s">
        <v>1</v>
      </c>
      <c r="D14" s="99" t="s">
        <v>2</v>
      </c>
      <c r="E14" s="110" t="s">
        <v>3</v>
      </c>
      <c r="F14" s="101" t="s">
        <v>4</v>
      </c>
      <c r="G14" s="101" t="s">
        <v>5</v>
      </c>
      <c r="H14" s="100" t="s">
        <v>26</v>
      </c>
      <c r="I14" s="104" t="s">
        <v>2148</v>
      </c>
      <c r="J14" s="104" t="s">
        <v>2149</v>
      </c>
      <c r="K14" s="104" t="s">
        <v>2150</v>
      </c>
      <c r="L14" s="94" t="s">
        <v>29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100" t="s">
        <v>27</v>
      </c>
      <c r="Y14" s="95" t="s">
        <v>18</v>
      </c>
      <c r="Z14" s="94" t="s">
        <v>19</v>
      </c>
      <c r="AA14" s="96"/>
      <c r="AB14" s="96"/>
      <c r="AC14" s="96"/>
      <c r="AD14" s="23"/>
    </row>
    <row r="15" spans="1:30" s="1" customFormat="1" ht="200.25" customHeight="1" x14ac:dyDescent="0.25">
      <c r="A15" s="96"/>
      <c r="B15" s="96"/>
      <c r="C15" s="98"/>
      <c r="D15" s="99"/>
      <c r="E15" s="110"/>
      <c r="F15" s="101"/>
      <c r="G15" s="101"/>
      <c r="H15" s="100"/>
      <c r="I15" s="105"/>
      <c r="J15" s="105"/>
      <c r="K15" s="105"/>
      <c r="L15" s="101" t="s">
        <v>6</v>
      </c>
      <c r="M15" s="101" t="s">
        <v>7</v>
      </c>
      <c r="N15" s="101" t="s">
        <v>8</v>
      </c>
      <c r="O15" s="101" t="s">
        <v>9</v>
      </c>
      <c r="P15" s="102" t="s">
        <v>10</v>
      </c>
      <c r="Q15" s="101" t="s">
        <v>11</v>
      </c>
      <c r="R15" s="101" t="s">
        <v>12</v>
      </c>
      <c r="S15" s="101" t="s">
        <v>13</v>
      </c>
      <c r="T15" s="101" t="s">
        <v>14</v>
      </c>
      <c r="U15" s="101" t="s">
        <v>15</v>
      </c>
      <c r="V15" s="101" t="s">
        <v>16</v>
      </c>
      <c r="W15" s="101" t="s">
        <v>17</v>
      </c>
      <c r="X15" s="100"/>
      <c r="Y15" s="95"/>
      <c r="Z15" s="94" t="s">
        <v>20</v>
      </c>
      <c r="AA15" s="94"/>
      <c r="AB15" s="97" t="s">
        <v>21</v>
      </c>
      <c r="AC15" s="94" t="s">
        <v>28</v>
      </c>
      <c r="AD15" s="23"/>
    </row>
    <row r="16" spans="1:30" s="1" customFormat="1" ht="385.5" customHeight="1" x14ac:dyDescent="0.25">
      <c r="A16" s="96"/>
      <c r="B16" s="96"/>
      <c r="C16" s="98"/>
      <c r="D16" s="99"/>
      <c r="E16" s="110"/>
      <c r="F16" s="101"/>
      <c r="G16" s="101"/>
      <c r="H16" s="100"/>
      <c r="I16" s="106"/>
      <c r="J16" s="106"/>
      <c r="K16" s="106"/>
      <c r="L16" s="101"/>
      <c r="M16" s="101"/>
      <c r="N16" s="101"/>
      <c r="O16" s="101"/>
      <c r="P16" s="103"/>
      <c r="Q16" s="101"/>
      <c r="R16" s="101"/>
      <c r="S16" s="101"/>
      <c r="T16" s="101"/>
      <c r="U16" s="101"/>
      <c r="V16" s="101"/>
      <c r="W16" s="101"/>
      <c r="X16" s="100"/>
      <c r="Y16" s="95"/>
      <c r="Z16" s="89" t="s">
        <v>32</v>
      </c>
      <c r="AA16" s="89" t="s">
        <v>22</v>
      </c>
      <c r="AB16" s="97"/>
      <c r="AC16" s="94"/>
      <c r="AD16" s="23"/>
    </row>
    <row r="17" spans="1:30" s="1" customFormat="1" ht="128.25" customHeight="1" x14ac:dyDescent="0.6">
      <c r="A17" s="96"/>
      <c r="B17" s="87"/>
      <c r="C17" s="98"/>
      <c r="D17" s="99"/>
      <c r="E17" s="110"/>
      <c r="F17" s="101"/>
      <c r="G17" s="101"/>
      <c r="H17" s="100"/>
      <c r="I17" s="88"/>
      <c r="J17" s="88"/>
      <c r="K17" s="88"/>
      <c r="L17" s="101"/>
      <c r="M17" s="101"/>
      <c r="N17" s="101"/>
      <c r="O17" s="101"/>
      <c r="P17" s="56"/>
      <c r="Q17" s="101"/>
      <c r="R17" s="101"/>
      <c r="S17" s="101"/>
      <c r="T17" s="101"/>
      <c r="U17" s="101"/>
      <c r="V17" s="101"/>
      <c r="W17" s="101"/>
      <c r="X17" s="100"/>
      <c r="Y17" s="35" t="s">
        <v>23</v>
      </c>
      <c r="Z17" s="36" t="s">
        <v>24</v>
      </c>
      <c r="AA17" s="36" t="s">
        <v>24</v>
      </c>
      <c r="AB17" s="37" t="s">
        <v>24</v>
      </c>
      <c r="AC17" s="36" t="s">
        <v>25</v>
      </c>
      <c r="AD17" s="23"/>
    </row>
    <row r="18" spans="1:30" s="1" customFormat="1" ht="66.75" customHeight="1" x14ac:dyDescent="0.8">
      <c r="A18" s="9"/>
      <c r="B18" s="9"/>
      <c r="C18" s="38" t="s">
        <v>33</v>
      </c>
      <c r="D18" s="15"/>
      <c r="E18" s="12"/>
      <c r="F18" s="12"/>
      <c r="G18" s="12"/>
      <c r="H18" s="9"/>
      <c r="I18" s="9"/>
      <c r="J18" s="9"/>
      <c r="K18" s="9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9"/>
      <c r="Z18" s="18"/>
      <c r="AA18" s="18"/>
      <c r="AB18" s="10"/>
      <c r="AC18" s="18"/>
      <c r="AD18" s="23"/>
    </row>
    <row r="19" spans="1:30" s="1" customFormat="1" ht="66.75" customHeight="1" x14ac:dyDescent="0.8">
      <c r="A19" s="9"/>
      <c r="B19" s="9"/>
      <c r="C19" s="39" t="s">
        <v>2176</v>
      </c>
      <c r="D19" s="15"/>
      <c r="E19" s="12"/>
      <c r="F19" s="12"/>
      <c r="G19" s="12"/>
      <c r="H19" s="9"/>
      <c r="I19" s="9"/>
      <c r="J19" s="9"/>
      <c r="K19" s="9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9"/>
      <c r="Z19" s="18"/>
      <c r="AA19" s="18"/>
      <c r="AB19" s="10"/>
      <c r="AC19" s="18"/>
      <c r="AD19" s="23"/>
    </row>
    <row r="20" spans="1:30" s="1" customFormat="1" ht="66.75" customHeight="1" x14ac:dyDescent="0.25">
      <c r="A20" s="38">
        <f>IF(OR(D20=0,D20=""),"",COUNTA($D20:D$20))</f>
        <v>1</v>
      </c>
      <c r="B20" s="9" t="s">
        <v>34</v>
      </c>
      <c r="C20" s="11" t="s">
        <v>35</v>
      </c>
      <c r="D20" s="15">
        <v>1970</v>
      </c>
      <c r="E20" s="12">
        <v>1644.8</v>
      </c>
      <c r="F20" s="12">
        <v>1056</v>
      </c>
      <c r="G20" s="12">
        <v>588.79999999999995</v>
      </c>
      <c r="H20" s="9" t="s">
        <v>36</v>
      </c>
      <c r="I20" s="9"/>
      <c r="J20" s="9"/>
      <c r="K20" s="9"/>
      <c r="L20" s="12"/>
      <c r="M20" s="12"/>
      <c r="N20" s="12"/>
      <c r="O20" s="12"/>
      <c r="P20" s="12"/>
      <c r="Q20" s="12"/>
      <c r="R20" s="12">
        <f>5443*E20</f>
        <v>8952646.4000000004</v>
      </c>
      <c r="S20" s="12"/>
      <c r="T20" s="12"/>
      <c r="U20" s="12"/>
      <c r="V20" s="12"/>
      <c r="W20" s="12"/>
      <c r="X20" s="12">
        <f>L20+M20+N20+O20+P20+Q20+R20+S20+T20+U20+V20+W20</f>
        <v>8952646.4000000004</v>
      </c>
      <c r="Y20" s="9" t="s">
        <v>2243</v>
      </c>
      <c r="Z20" s="15">
        <v>0</v>
      </c>
      <c r="AA20" s="15">
        <v>0</v>
      </c>
      <c r="AB20" s="15">
        <v>0</v>
      </c>
      <c r="AC20" s="15">
        <v>0</v>
      </c>
      <c r="AD20" s="23"/>
    </row>
    <row r="21" spans="1:30" s="1" customFormat="1" ht="66.75" customHeight="1" x14ac:dyDescent="0.25">
      <c r="A21" s="38" t="str">
        <f>IF(OR(D21=0,D21=""),"",COUNTA($D$20:D21))</f>
        <v/>
      </c>
      <c r="B21" s="9"/>
      <c r="C21" s="39"/>
      <c r="D21" s="15"/>
      <c r="E21" s="40">
        <f>SUM(E20)</f>
        <v>1644.8</v>
      </c>
      <c r="F21" s="40">
        <f t="shared" ref="F21:G21" si="0">SUM(F20)</f>
        <v>1056</v>
      </c>
      <c r="G21" s="40">
        <f t="shared" si="0"/>
        <v>588.79999999999995</v>
      </c>
      <c r="H21" s="9"/>
      <c r="I21" s="9"/>
      <c r="J21" s="9"/>
      <c r="K21" s="9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40">
        <f t="shared" ref="X21" si="1">SUM(X20)</f>
        <v>8952646.4000000004</v>
      </c>
      <c r="Y21" s="40"/>
      <c r="Z21" s="40">
        <f t="shared" ref="Z21" si="2">SUM(Z20)</f>
        <v>0</v>
      </c>
      <c r="AA21" s="40">
        <f t="shared" ref="AA21" si="3">SUM(AA20)</f>
        <v>0</v>
      </c>
      <c r="AB21" s="40">
        <f t="shared" ref="AB21" si="4">SUM(AB20)</f>
        <v>0</v>
      </c>
      <c r="AC21" s="40">
        <f t="shared" ref="AC21" si="5">SUM(AC20)</f>
        <v>0</v>
      </c>
      <c r="AD21" s="23"/>
    </row>
    <row r="22" spans="1:30" s="1" customFormat="1" ht="66.75" customHeight="1" x14ac:dyDescent="0.25">
      <c r="A22" s="38" t="str">
        <f>IF(OR(D22=0,D22=""),"",COUNTA($D$20:D22))</f>
        <v/>
      </c>
      <c r="B22" s="9"/>
      <c r="C22" s="39" t="s">
        <v>2177</v>
      </c>
      <c r="D22" s="15"/>
      <c r="E22" s="12"/>
      <c r="F22" s="12"/>
      <c r="G22" s="12"/>
      <c r="H22" s="9"/>
      <c r="I22" s="9"/>
      <c r="J22" s="9"/>
      <c r="K22" s="9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23"/>
    </row>
    <row r="23" spans="1:30" s="1" customFormat="1" ht="66.75" customHeight="1" x14ac:dyDescent="0.25">
      <c r="A23" s="38">
        <f>IF(OR(D23=0,D23=""),"",COUNTA($D$20:D23))</f>
        <v>2</v>
      </c>
      <c r="B23" s="9" t="s">
        <v>37</v>
      </c>
      <c r="C23" s="11" t="s">
        <v>38</v>
      </c>
      <c r="D23" s="15">
        <v>1963</v>
      </c>
      <c r="E23" s="12">
        <v>650.29999999999995</v>
      </c>
      <c r="F23" s="12">
        <v>602.79999999999995</v>
      </c>
      <c r="G23" s="12">
        <v>47.5</v>
      </c>
      <c r="H23" s="9" t="s">
        <v>39</v>
      </c>
      <c r="I23" s="9"/>
      <c r="J23" s="9"/>
      <c r="K23" s="9"/>
      <c r="L23" s="12">
        <f t="shared" ref="L23:L25" si="6">741*E23</f>
        <v>481872.3</v>
      </c>
      <c r="M23" s="12"/>
      <c r="N23" s="12">
        <f t="shared" ref="N23:N24" si="7">754*E23</f>
        <v>490326.19999999995</v>
      </c>
      <c r="O23" s="12">
        <f t="shared" ref="O23:O25" si="8">681*E23</f>
        <v>442854.3</v>
      </c>
      <c r="P23" s="12"/>
      <c r="Q23" s="12"/>
      <c r="R23" s="12"/>
      <c r="S23" s="12"/>
      <c r="T23" s="12"/>
      <c r="U23" s="12">
        <f t="shared" ref="U23:U25" si="9">185*E23</f>
        <v>120305.49999999999</v>
      </c>
      <c r="V23" s="12">
        <f>34*E23</f>
        <v>22110.199999999997</v>
      </c>
      <c r="W23" s="12"/>
      <c r="X23" s="12">
        <f t="shared" ref="X23:X25" si="10">L23+M23+N23+O23+P23+Q23+R23+S23+T23+U23+V23+W23</f>
        <v>1557468.5</v>
      </c>
      <c r="Y23" s="9" t="s">
        <v>2243</v>
      </c>
      <c r="Z23" s="15">
        <v>0</v>
      </c>
      <c r="AA23" s="15">
        <v>0</v>
      </c>
      <c r="AB23" s="15">
        <v>0</v>
      </c>
      <c r="AC23" s="15">
        <v>0</v>
      </c>
      <c r="AD23" s="23"/>
    </row>
    <row r="24" spans="1:30" s="1" customFormat="1" ht="66.75" customHeight="1" x14ac:dyDescent="0.25">
      <c r="A24" s="38">
        <f>IF(OR(D24=0,D24=""),"",COUNTA($D$20:D24))</f>
        <v>3</v>
      </c>
      <c r="B24" s="9" t="s">
        <v>40</v>
      </c>
      <c r="C24" s="11" t="s">
        <v>41</v>
      </c>
      <c r="D24" s="15">
        <v>1964</v>
      </c>
      <c r="E24" s="12">
        <v>777.3</v>
      </c>
      <c r="F24" s="12">
        <v>716.7</v>
      </c>
      <c r="G24" s="12">
        <v>60.6</v>
      </c>
      <c r="H24" s="9" t="s">
        <v>39</v>
      </c>
      <c r="I24" s="9"/>
      <c r="J24" s="9"/>
      <c r="K24" s="9"/>
      <c r="L24" s="12">
        <f t="shared" si="6"/>
        <v>575979.29999999993</v>
      </c>
      <c r="M24" s="12"/>
      <c r="N24" s="12">
        <f t="shared" si="7"/>
        <v>586084.19999999995</v>
      </c>
      <c r="O24" s="12">
        <f t="shared" si="8"/>
        <v>529341.29999999993</v>
      </c>
      <c r="P24" s="12">
        <f>576*E24</f>
        <v>447724.79999999999</v>
      </c>
      <c r="Q24" s="12"/>
      <c r="R24" s="12"/>
      <c r="S24" s="12"/>
      <c r="T24" s="12"/>
      <c r="U24" s="12">
        <f t="shared" si="9"/>
        <v>143800.5</v>
      </c>
      <c r="V24" s="12">
        <f>34*E24</f>
        <v>26428.199999999997</v>
      </c>
      <c r="W24" s="12"/>
      <c r="X24" s="12">
        <f t="shared" si="10"/>
        <v>2309358.2999999998</v>
      </c>
      <c r="Y24" s="9" t="s">
        <v>2243</v>
      </c>
      <c r="Z24" s="15">
        <v>0</v>
      </c>
      <c r="AA24" s="15">
        <v>0</v>
      </c>
      <c r="AB24" s="15">
        <v>0</v>
      </c>
      <c r="AC24" s="15">
        <v>0</v>
      </c>
      <c r="AD24" s="23"/>
    </row>
    <row r="25" spans="1:30" s="1" customFormat="1" ht="66.75" customHeight="1" x14ac:dyDescent="0.25">
      <c r="A25" s="38">
        <f>IF(OR(D25=0,D25=""),"",COUNTA($D$20:D25))</f>
        <v>4</v>
      </c>
      <c r="B25" s="9" t="s">
        <v>42</v>
      </c>
      <c r="C25" s="11" t="s">
        <v>43</v>
      </c>
      <c r="D25" s="15">
        <v>1965</v>
      </c>
      <c r="E25" s="12">
        <v>697.7</v>
      </c>
      <c r="F25" s="12">
        <v>633.79999999999995</v>
      </c>
      <c r="G25" s="12">
        <v>63.9</v>
      </c>
      <c r="H25" s="9" t="s">
        <v>39</v>
      </c>
      <c r="I25" s="9"/>
      <c r="J25" s="9"/>
      <c r="K25" s="9"/>
      <c r="L25" s="12">
        <f t="shared" si="6"/>
        <v>516995.7</v>
      </c>
      <c r="M25" s="12">
        <f>3305*E25</f>
        <v>2305898.5</v>
      </c>
      <c r="N25" s="12"/>
      <c r="O25" s="12">
        <f t="shared" si="8"/>
        <v>475133.7</v>
      </c>
      <c r="P25" s="12"/>
      <c r="Q25" s="12"/>
      <c r="R25" s="12"/>
      <c r="S25" s="12"/>
      <c r="T25" s="12"/>
      <c r="U25" s="12">
        <f t="shared" si="9"/>
        <v>129074.50000000001</v>
      </c>
      <c r="V25" s="12"/>
      <c r="W25" s="12"/>
      <c r="X25" s="12">
        <f t="shared" si="10"/>
        <v>3427102.4000000004</v>
      </c>
      <c r="Y25" s="9" t="s">
        <v>2243</v>
      </c>
      <c r="Z25" s="15">
        <v>0</v>
      </c>
      <c r="AA25" s="15">
        <v>0</v>
      </c>
      <c r="AB25" s="15">
        <v>0</v>
      </c>
      <c r="AC25" s="15">
        <v>0</v>
      </c>
      <c r="AD25" s="23"/>
    </row>
    <row r="26" spans="1:30" s="1" customFormat="1" ht="66.75" customHeight="1" x14ac:dyDescent="0.25">
      <c r="A26" s="38" t="str">
        <f>IF(OR(D26=0,D26=""),"",COUNTA($D$20:D26))</f>
        <v/>
      </c>
      <c r="B26" s="9"/>
      <c r="C26" s="39"/>
      <c r="D26" s="15"/>
      <c r="E26" s="40">
        <f>SUM(E23:E25)</f>
        <v>2125.3000000000002</v>
      </c>
      <c r="F26" s="40">
        <f t="shared" ref="F26:G26" si="11">SUM(F23:F25)</f>
        <v>1953.3</v>
      </c>
      <c r="G26" s="40">
        <f t="shared" si="11"/>
        <v>172</v>
      </c>
      <c r="H26" s="9"/>
      <c r="I26" s="9"/>
      <c r="J26" s="9"/>
      <c r="K26" s="9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40">
        <f t="shared" ref="X26" si="12">SUM(X23:X25)</f>
        <v>7293929.2000000002</v>
      </c>
      <c r="Y26" s="40"/>
      <c r="Z26" s="40">
        <f t="shared" ref="Z26" si="13">SUM(Z23:Z25)</f>
        <v>0</v>
      </c>
      <c r="AA26" s="40">
        <f t="shared" ref="AA26" si="14">SUM(AA23:AA25)</f>
        <v>0</v>
      </c>
      <c r="AB26" s="40">
        <f t="shared" ref="AB26" si="15">SUM(AB23:AB25)</f>
        <v>0</v>
      </c>
      <c r="AC26" s="40">
        <f t="shared" ref="AC26" si="16">SUM(AC23:AC25)</f>
        <v>0</v>
      </c>
      <c r="AD26" s="23"/>
    </row>
    <row r="27" spans="1:30" s="1" customFormat="1" ht="66.75" customHeight="1" x14ac:dyDescent="0.25">
      <c r="A27" s="38" t="str">
        <f>IF(OR(D27=0,D27=""),"",COUNTA($D$20:D27))</f>
        <v/>
      </c>
      <c r="B27" s="9"/>
      <c r="C27" s="39" t="s">
        <v>2178</v>
      </c>
      <c r="D27" s="15"/>
      <c r="E27" s="12"/>
      <c r="F27" s="12"/>
      <c r="G27" s="12"/>
      <c r="H27" s="9"/>
      <c r="I27" s="9"/>
      <c r="J27" s="9"/>
      <c r="K27" s="9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23"/>
    </row>
    <row r="28" spans="1:30" s="1" customFormat="1" ht="66.75" customHeight="1" x14ac:dyDescent="0.25">
      <c r="A28" s="38">
        <f>IF(OR(D28=0,D28=""),"",COUNTA($D$20:D28))</f>
        <v>5</v>
      </c>
      <c r="B28" s="9" t="s">
        <v>44</v>
      </c>
      <c r="C28" s="11" t="s">
        <v>45</v>
      </c>
      <c r="D28" s="15">
        <v>1966</v>
      </c>
      <c r="E28" s="12">
        <v>615.4</v>
      </c>
      <c r="F28" s="12">
        <v>412.8</v>
      </c>
      <c r="G28" s="12">
        <v>0</v>
      </c>
      <c r="H28" s="9" t="s">
        <v>39</v>
      </c>
      <c r="I28" s="9"/>
      <c r="J28" s="9"/>
      <c r="K28" s="9"/>
      <c r="L28" s="12">
        <f t="shared" ref="L28" si="17">741*E28</f>
        <v>456011.39999999997</v>
      </c>
      <c r="M28" s="12">
        <f>3305*E28</f>
        <v>2033897</v>
      </c>
      <c r="N28" s="12">
        <f t="shared" ref="N28" si="18">754*E28</f>
        <v>464011.6</v>
      </c>
      <c r="O28" s="12">
        <f t="shared" ref="O28" si="19">681*E28</f>
        <v>419087.39999999997</v>
      </c>
      <c r="P28" s="12">
        <f>576*E28</f>
        <v>354470.39999999997</v>
      </c>
      <c r="Q28" s="12"/>
      <c r="R28" s="12"/>
      <c r="S28" s="12"/>
      <c r="T28" s="12"/>
      <c r="U28" s="12">
        <f t="shared" ref="U28" si="20">185*E28</f>
        <v>113849</v>
      </c>
      <c r="V28" s="12">
        <f>34*E28</f>
        <v>20923.599999999999</v>
      </c>
      <c r="W28" s="12"/>
      <c r="X28" s="12">
        <f t="shared" ref="X28:X29" si="21">L28+M28+N28+O28+P28+Q28+R28+S28+T28+U28+V28+W28</f>
        <v>3862250.4</v>
      </c>
      <c r="Y28" s="9" t="s">
        <v>2243</v>
      </c>
      <c r="Z28" s="15">
        <v>0</v>
      </c>
      <c r="AA28" s="15">
        <v>0</v>
      </c>
      <c r="AB28" s="15">
        <v>0</v>
      </c>
      <c r="AC28" s="15">
        <v>0</v>
      </c>
      <c r="AD28" s="23"/>
    </row>
    <row r="29" spans="1:30" s="1" customFormat="1" ht="66.75" customHeight="1" x14ac:dyDescent="0.25">
      <c r="A29" s="38">
        <f>IF(OR(D29=0,D29=""),"",COUNTA($D$20:D29))</f>
        <v>6</v>
      </c>
      <c r="B29" s="9" t="s">
        <v>46</v>
      </c>
      <c r="C29" s="11" t="s">
        <v>47</v>
      </c>
      <c r="D29" s="15">
        <v>1970</v>
      </c>
      <c r="E29" s="12">
        <v>2175</v>
      </c>
      <c r="F29" s="12">
        <v>1738.9</v>
      </c>
      <c r="G29" s="12">
        <v>0</v>
      </c>
      <c r="H29" s="9" t="s">
        <v>48</v>
      </c>
      <c r="I29" s="9"/>
      <c r="J29" s="9"/>
      <c r="K29" s="9"/>
      <c r="L29" s="12">
        <f>677*E29</f>
        <v>1472475</v>
      </c>
      <c r="M29" s="12">
        <f>1213*E29</f>
        <v>2638275</v>
      </c>
      <c r="N29" s="12">
        <f>620*E29</f>
        <v>1348500</v>
      </c>
      <c r="O29" s="12">
        <f>863*E29</f>
        <v>1877025</v>
      </c>
      <c r="P29" s="12">
        <f>546*E29</f>
        <v>1187550</v>
      </c>
      <c r="Q29" s="12"/>
      <c r="R29" s="12">
        <f>2340*E29</f>
        <v>5089500</v>
      </c>
      <c r="S29" s="12">
        <f>297*E29</f>
        <v>645975</v>
      </c>
      <c r="T29" s="12">
        <f>2771*E29</f>
        <v>6026925</v>
      </c>
      <c r="U29" s="12">
        <f>111*E29</f>
        <v>241425</v>
      </c>
      <c r="V29" s="12">
        <f>35*E29</f>
        <v>76125</v>
      </c>
      <c r="W29" s="12">
        <f t="shared" ref="W29" si="22">(L29+M29+N29+O29+P29+Q29+R29+S29+T29+U29)*0.0214</f>
        <v>439291.70999999996</v>
      </c>
      <c r="X29" s="12">
        <f t="shared" si="21"/>
        <v>21043066.710000001</v>
      </c>
      <c r="Y29" s="9" t="s">
        <v>2243</v>
      </c>
      <c r="Z29" s="15">
        <v>0</v>
      </c>
      <c r="AA29" s="15">
        <v>0</v>
      </c>
      <c r="AB29" s="15">
        <v>0</v>
      </c>
      <c r="AC29" s="15">
        <v>0</v>
      </c>
      <c r="AD29" s="23"/>
    </row>
    <row r="30" spans="1:30" s="1" customFormat="1" ht="66.75" customHeight="1" x14ac:dyDescent="0.25">
      <c r="A30" s="38" t="str">
        <f>IF(OR(D30=0,D30=""),"",COUNTA($D$20:D30))</f>
        <v/>
      </c>
      <c r="B30" s="9"/>
      <c r="C30" s="39"/>
      <c r="D30" s="15"/>
      <c r="E30" s="40">
        <f>SUM(E28:E29)</f>
        <v>2790.4</v>
      </c>
      <c r="F30" s="40">
        <f t="shared" ref="F30:G30" si="23">SUM(F28:F29)</f>
        <v>2151.7000000000003</v>
      </c>
      <c r="G30" s="40">
        <f t="shared" si="23"/>
        <v>0</v>
      </c>
      <c r="H30" s="9"/>
      <c r="I30" s="9"/>
      <c r="J30" s="9"/>
      <c r="K30" s="9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40">
        <f t="shared" ref="X30" si="24">SUM(X28:X29)</f>
        <v>24905317.109999999</v>
      </c>
      <c r="Y30" s="40"/>
      <c r="Z30" s="40">
        <f t="shared" ref="Z30" si="25">SUM(Z28:Z29)</f>
        <v>0</v>
      </c>
      <c r="AA30" s="40">
        <f t="shared" ref="AA30" si="26">SUM(AA28:AA29)</f>
        <v>0</v>
      </c>
      <c r="AB30" s="40">
        <f t="shared" ref="AB30" si="27">SUM(AB28:AB29)</f>
        <v>0</v>
      </c>
      <c r="AC30" s="40">
        <f t="shared" ref="AC30" si="28">SUM(AC28:AC29)</f>
        <v>0</v>
      </c>
      <c r="AD30" s="23"/>
    </row>
    <row r="31" spans="1:30" s="1" customFormat="1" ht="66.75" customHeight="1" x14ac:dyDescent="0.25">
      <c r="A31" s="38" t="str">
        <f>IF(OR(D31=0,D31=""),"",COUNTA($D$20:D31))</f>
        <v/>
      </c>
      <c r="B31" s="9"/>
      <c r="C31" s="39" t="s">
        <v>2247</v>
      </c>
      <c r="D31" s="15"/>
      <c r="E31" s="12"/>
      <c r="F31" s="12"/>
      <c r="G31" s="12"/>
      <c r="H31" s="9"/>
      <c r="I31" s="9"/>
      <c r="J31" s="9"/>
      <c r="K31" s="9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23"/>
    </row>
    <row r="32" spans="1:30" s="1" customFormat="1" ht="66.75" customHeight="1" x14ac:dyDescent="0.25">
      <c r="A32" s="38">
        <f>IF(OR(D32=0,D32=""),"",COUNTA($D$20:D32))</f>
        <v>7</v>
      </c>
      <c r="B32" s="9" t="s">
        <v>49</v>
      </c>
      <c r="C32" s="11" t="s">
        <v>50</v>
      </c>
      <c r="D32" s="15">
        <v>1964</v>
      </c>
      <c r="E32" s="12">
        <v>5068.8</v>
      </c>
      <c r="F32" s="12">
        <v>3812</v>
      </c>
      <c r="G32" s="12">
        <v>0</v>
      </c>
      <c r="H32" s="9" t="s">
        <v>48</v>
      </c>
      <c r="I32" s="9"/>
      <c r="J32" s="9"/>
      <c r="K32" s="9"/>
      <c r="L32" s="12">
        <f t="shared" ref="L32:L41" si="29">677*E32</f>
        <v>3431577.6000000001</v>
      </c>
      <c r="M32" s="12">
        <f t="shared" ref="M32:M41" si="30">1213*E32</f>
        <v>6148454.4000000004</v>
      </c>
      <c r="N32" s="12"/>
      <c r="O32" s="12">
        <f t="shared" ref="O32:O41" si="31">863*E32</f>
        <v>4374374.4000000004</v>
      </c>
      <c r="P32" s="12">
        <f t="shared" ref="P32:P41" si="32">546*E32</f>
        <v>2767564.8000000003</v>
      </c>
      <c r="Q32" s="12"/>
      <c r="R32" s="12"/>
      <c r="S32" s="12">
        <f t="shared" ref="S32:S36" si="33">297*E32</f>
        <v>1505433.6000000001</v>
      </c>
      <c r="T32" s="12"/>
      <c r="U32" s="12">
        <f t="shared" ref="U32:U49" si="34">111*E32</f>
        <v>562636.80000000005</v>
      </c>
      <c r="V32" s="12"/>
      <c r="W32" s="12"/>
      <c r="X32" s="12">
        <f t="shared" ref="X32:X56" si="35">L32+M32+N32+O32+P32+Q32+R32+S32+T32+U32+V32+W32</f>
        <v>18790041.600000001</v>
      </c>
      <c r="Y32" s="9" t="s">
        <v>2243</v>
      </c>
      <c r="Z32" s="15">
        <v>0</v>
      </c>
      <c r="AA32" s="15">
        <v>0</v>
      </c>
      <c r="AB32" s="15">
        <v>0</v>
      </c>
      <c r="AC32" s="15">
        <v>0</v>
      </c>
      <c r="AD32" s="23"/>
    </row>
    <row r="33" spans="1:30" s="1" customFormat="1" ht="66.75" customHeight="1" x14ac:dyDescent="0.25">
      <c r="A33" s="38">
        <f>IF(OR(D33=0,D33=""),"",COUNTA($D$20:D33))</f>
        <v>8</v>
      </c>
      <c r="B33" s="9" t="s">
        <v>2166</v>
      </c>
      <c r="C33" s="11" t="s">
        <v>2153</v>
      </c>
      <c r="D33" s="15">
        <v>2001</v>
      </c>
      <c r="E33" s="12">
        <v>6833.6</v>
      </c>
      <c r="F33" s="12">
        <v>4579.3999999999996</v>
      </c>
      <c r="G33" s="12">
        <v>2254.1999999999998</v>
      </c>
      <c r="H33" s="9" t="s">
        <v>497</v>
      </c>
      <c r="I33" s="9">
        <f>J33+K33</f>
        <v>2</v>
      </c>
      <c r="J33" s="9">
        <v>2</v>
      </c>
      <c r="K33" s="9"/>
      <c r="L33" s="12"/>
      <c r="M33" s="12"/>
      <c r="N33" s="12"/>
      <c r="O33" s="12"/>
      <c r="P33" s="12"/>
      <c r="Q33" s="12">
        <f>4023848*I33</f>
        <v>8047696</v>
      </c>
      <c r="R33" s="12"/>
      <c r="S33" s="12"/>
      <c r="T33" s="12"/>
      <c r="U33" s="12"/>
      <c r="V33" s="12">
        <f>48*E33</f>
        <v>328012.80000000005</v>
      </c>
      <c r="W33" s="12"/>
      <c r="X33" s="12">
        <f t="shared" ref="X33" si="36">L33+M33+N33+O33+P33+Q33+R33+S33+T33+U33+V33+W33</f>
        <v>8375708.7999999998</v>
      </c>
      <c r="Y33" s="9" t="s">
        <v>2243</v>
      </c>
      <c r="Z33" s="15">
        <v>0</v>
      </c>
      <c r="AA33" s="15">
        <v>0</v>
      </c>
      <c r="AB33" s="15">
        <v>0</v>
      </c>
      <c r="AC33" s="15">
        <v>0</v>
      </c>
      <c r="AD33" s="23"/>
    </row>
    <row r="34" spans="1:30" s="1" customFormat="1" ht="66.75" customHeight="1" x14ac:dyDescent="0.25">
      <c r="A34" s="38">
        <f>IF(OR(D34=0,D34=""),"",COUNTA($D$20:D34))</f>
        <v>9</v>
      </c>
      <c r="B34" s="9" t="s">
        <v>51</v>
      </c>
      <c r="C34" s="11" t="s">
        <v>52</v>
      </c>
      <c r="D34" s="15">
        <v>1964</v>
      </c>
      <c r="E34" s="12">
        <v>5023.2</v>
      </c>
      <c r="F34" s="12">
        <v>3801.3</v>
      </c>
      <c r="G34" s="12">
        <v>0</v>
      </c>
      <c r="H34" s="9" t="s">
        <v>48</v>
      </c>
      <c r="I34" s="9"/>
      <c r="J34" s="9"/>
      <c r="K34" s="9"/>
      <c r="L34" s="12">
        <f t="shared" si="29"/>
        <v>3400706.4</v>
      </c>
      <c r="M34" s="12">
        <f t="shared" si="30"/>
        <v>6093141.5999999996</v>
      </c>
      <c r="N34" s="12">
        <f>620*E34</f>
        <v>3114384</v>
      </c>
      <c r="O34" s="12">
        <f t="shared" si="31"/>
        <v>4335021.5999999996</v>
      </c>
      <c r="P34" s="12">
        <f t="shared" si="32"/>
        <v>2742667.1999999997</v>
      </c>
      <c r="Q34" s="12"/>
      <c r="R34" s="12"/>
      <c r="S34" s="12">
        <f t="shared" si="33"/>
        <v>1491890.4</v>
      </c>
      <c r="T34" s="12"/>
      <c r="U34" s="12">
        <f t="shared" si="34"/>
        <v>557575.19999999995</v>
      </c>
      <c r="V34" s="12">
        <f>35*E34</f>
        <v>175812</v>
      </c>
      <c r="W34" s="12"/>
      <c r="X34" s="12">
        <f t="shared" si="35"/>
        <v>21911198.399999999</v>
      </c>
      <c r="Y34" s="9" t="s">
        <v>2243</v>
      </c>
      <c r="Z34" s="15">
        <v>0</v>
      </c>
      <c r="AA34" s="15">
        <v>0</v>
      </c>
      <c r="AB34" s="15">
        <v>0</v>
      </c>
      <c r="AC34" s="15">
        <v>0</v>
      </c>
      <c r="AD34" s="23"/>
    </row>
    <row r="35" spans="1:30" s="1" customFormat="1" ht="66.75" customHeight="1" x14ac:dyDescent="0.25">
      <c r="A35" s="38">
        <f>IF(OR(D35=0,D35=""),"",COUNTA($D$20:D35))</f>
        <v>10</v>
      </c>
      <c r="B35" s="9" t="s">
        <v>53</v>
      </c>
      <c r="C35" s="11" t="s">
        <v>54</v>
      </c>
      <c r="D35" s="15">
        <v>1964</v>
      </c>
      <c r="E35" s="12">
        <v>4816</v>
      </c>
      <c r="F35" s="12">
        <v>3701.2</v>
      </c>
      <c r="G35" s="12">
        <v>89.8</v>
      </c>
      <c r="H35" s="9" t="s">
        <v>48</v>
      </c>
      <c r="I35" s="9"/>
      <c r="J35" s="9"/>
      <c r="K35" s="9"/>
      <c r="L35" s="12">
        <f t="shared" si="29"/>
        <v>3260432</v>
      </c>
      <c r="M35" s="12">
        <f t="shared" si="30"/>
        <v>5841808</v>
      </c>
      <c r="N35" s="12"/>
      <c r="O35" s="12">
        <f t="shared" si="31"/>
        <v>4156208</v>
      </c>
      <c r="P35" s="12">
        <f t="shared" si="32"/>
        <v>2629536</v>
      </c>
      <c r="Q35" s="12"/>
      <c r="R35" s="12"/>
      <c r="S35" s="12">
        <f t="shared" si="33"/>
        <v>1430352</v>
      </c>
      <c r="T35" s="12"/>
      <c r="U35" s="12">
        <f t="shared" si="34"/>
        <v>534576</v>
      </c>
      <c r="V35" s="12"/>
      <c r="W35" s="12"/>
      <c r="X35" s="12">
        <f t="shared" si="35"/>
        <v>17852912</v>
      </c>
      <c r="Y35" s="9" t="s">
        <v>2243</v>
      </c>
      <c r="Z35" s="15">
        <v>0</v>
      </c>
      <c r="AA35" s="15">
        <v>0</v>
      </c>
      <c r="AB35" s="15">
        <v>0</v>
      </c>
      <c r="AC35" s="15">
        <v>0</v>
      </c>
      <c r="AD35" s="23"/>
    </row>
    <row r="36" spans="1:30" s="1" customFormat="1" ht="66.75" customHeight="1" x14ac:dyDescent="0.25">
      <c r="A36" s="38">
        <f>IF(OR(D36=0,D36=""),"",COUNTA($D$20:D36))</f>
        <v>11</v>
      </c>
      <c r="B36" s="9" t="s">
        <v>55</v>
      </c>
      <c r="C36" s="11" t="s">
        <v>56</v>
      </c>
      <c r="D36" s="15">
        <v>1964</v>
      </c>
      <c r="E36" s="12">
        <v>4821.5</v>
      </c>
      <c r="F36" s="12">
        <v>3758.1</v>
      </c>
      <c r="G36" s="12">
        <v>39.799999999999997</v>
      </c>
      <c r="H36" s="9" t="s">
        <v>48</v>
      </c>
      <c r="I36" s="9"/>
      <c r="J36" s="9"/>
      <c r="K36" s="9"/>
      <c r="L36" s="12">
        <f t="shared" si="29"/>
        <v>3264155.5</v>
      </c>
      <c r="M36" s="12">
        <f t="shared" si="30"/>
        <v>5848479.5</v>
      </c>
      <c r="N36" s="12"/>
      <c r="O36" s="12">
        <f t="shared" si="31"/>
        <v>4160954.5</v>
      </c>
      <c r="P36" s="12">
        <f t="shared" si="32"/>
        <v>2632539</v>
      </c>
      <c r="Q36" s="12"/>
      <c r="R36" s="12"/>
      <c r="S36" s="12">
        <f t="shared" si="33"/>
        <v>1431985.5</v>
      </c>
      <c r="T36" s="12"/>
      <c r="U36" s="12">
        <f t="shared" si="34"/>
        <v>535186.5</v>
      </c>
      <c r="V36" s="12"/>
      <c r="W36" s="12"/>
      <c r="X36" s="12">
        <f t="shared" si="35"/>
        <v>17873300.5</v>
      </c>
      <c r="Y36" s="9" t="s">
        <v>2243</v>
      </c>
      <c r="Z36" s="15">
        <v>0</v>
      </c>
      <c r="AA36" s="15">
        <v>0</v>
      </c>
      <c r="AB36" s="15">
        <v>0</v>
      </c>
      <c r="AC36" s="15">
        <v>0</v>
      </c>
      <c r="AD36" s="23"/>
    </row>
    <row r="37" spans="1:30" s="1" customFormat="1" ht="66.75" customHeight="1" x14ac:dyDescent="0.25">
      <c r="A37" s="38">
        <f>IF(OR(D37=0,D37=""),"",COUNTA($D$20:D37))</f>
        <v>12</v>
      </c>
      <c r="B37" s="9" t="s">
        <v>57</v>
      </c>
      <c r="C37" s="11" t="s">
        <v>58</v>
      </c>
      <c r="D37" s="15">
        <v>1965</v>
      </c>
      <c r="E37" s="12">
        <v>5069.7</v>
      </c>
      <c r="F37" s="12">
        <v>3811.6</v>
      </c>
      <c r="G37" s="12">
        <v>0</v>
      </c>
      <c r="H37" s="9" t="s">
        <v>48</v>
      </c>
      <c r="I37" s="9"/>
      <c r="J37" s="9"/>
      <c r="K37" s="9"/>
      <c r="L37" s="12">
        <f t="shared" si="29"/>
        <v>3432186.9</v>
      </c>
      <c r="M37" s="12">
        <f t="shared" si="30"/>
        <v>6149546.0999999996</v>
      </c>
      <c r="N37" s="12">
        <f t="shared" ref="N37:N45" si="37">620*E37</f>
        <v>3143214</v>
      </c>
      <c r="O37" s="12">
        <f t="shared" si="31"/>
        <v>4375151.0999999996</v>
      </c>
      <c r="P37" s="12">
        <f t="shared" si="32"/>
        <v>2768056.1999999997</v>
      </c>
      <c r="Q37" s="12"/>
      <c r="R37" s="12"/>
      <c r="S37" s="12"/>
      <c r="T37" s="12"/>
      <c r="U37" s="12">
        <f t="shared" si="34"/>
        <v>562736.69999999995</v>
      </c>
      <c r="V37" s="12">
        <f t="shared" ref="V37:V45" si="38">35*E37</f>
        <v>177439.5</v>
      </c>
      <c r="W37" s="12"/>
      <c r="X37" s="12">
        <f t="shared" si="35"/>
        <v>20608330.5</v>
      </c>
      <c r="Y37" s="9" t="s">
        <v>2243</v>
      </c>
      <c r="Z37" s="15">
        <v>0</v>
      </c>
      <c r="AA37" s="15">
        <v>0</v>
      </c>
      <c r="AB37" s="15">
        <v>0</v>
      </c>
      <c r="AC37" s="15">
        <v>0</v>
      </c>
      <c r="AD37" s="23"/>
    </row>
    <row r="38" spans="1:30" s="1" customFormat="1" ht="66.75" customHeight="1" x14ac:dyDescent="0.25">
      <c r="A38" s="38">
        <f>IF(OR(D38=0,D38=""),"",COUNTA($D$20:D38))</f>
        <v>13</v>
      </c>
      <c r="B38" s="9" t="s">
        <v>59</v>
      </c>
      <c r="C38" s="11" t="s">
        <v>60</v>
      </c>
      <c r="D38" s="15">
        <v>1965</v>
      </c>
      <c r="E38" s="12">
        <v>4970.8999999999996</v>
      </c>
      <c r="F38" s="12">
        <v>3812</v>
      </c>
      <c r="G38" s="12">
        <v>0</v>
      </c>
      <c r="H38" s="9" t="s">
        <v>48</v>
      </c>
      <c r="I38" s="9"/>
      <c r="J38" s="9"/>
      <c r="K38" s="9"/>
      <c r="L38" s="12">
        <f t="shared" si="29"/>
        <v>3365299.3</v>
      </c>
      <c r="M38" s="12">
        <f t="shared" si="30"/>
        <v>6029701.6999999993</v>
      </c>
      <c r="N38" s="12">
        <f t="shared" si="37"/>
        <v>3081958</v>
      </c>
      <c r="O38" s="12">
        <f t="shared" si="31"/>
        <v>4289886.6999999993</v>
      </c>
      <c r="P38" s="12">
        <f t="shared" si="32"/>
        <v>2714111.4</v>
      </c>
      <c r="Q38" s="12"/>
      <c r="R38" s="12"/>
      <c r="S38" s="12">
        <f t="shared" ref="S38:S40" si="39">297*E38</f>
        <v>1476357.2999999998</v>
      </c>
      <c r="T38" s="12"/>
      <c r="U38" s="12">
        <f t="shared" si="34"/>
        <v>551769.89999999991</v>
      </c>
      <c r="V38" s="12">
        <f t="shared" si="38"/>
        <v>173981.5</v>
      </c>
      <c r="W38" s="12"/>
      <c r="X38" s="12">
        <f t="shared" si="35"/>
        <v>21683065.799999997</v>
      </c>
      <c r="Y38" s="9" t="s">
        <v>2243</v>
      </c>
      <c r="Z38" s="15">
        <v>0</v>
      </c>
      <c r="AA38" s="15">
        <v>0</v>
      </c>
      <c r="AB38" s="15">
        <v>0</v>
      </c>
      <c r="AC38" s="15">
        <v>0</v>
      </c>
      <c r="AD38" s="23"/>
    </row>
    <row r="39" spans="1:30" s="1" customFormat="1" ht="82.5" customHeight="1" x14ac:dyDescent="0.25">
      <c r="A39" s="38">
        <f>IF(OR(D39=0,D39=""),"",COUNTA($D$20:D39))</f>
        <v>14</v>
      </c>
      <c r="B39" s="9" t="s">
        <v>61</v>
      </c>
      <c r="C39" s="11" t="s">
        <v>62</v>
      </c>
      <c r="D39" s="15">
        <v>1965</v>
      </c>
      <c r="E39" s="12">
        <v>4961.1000000000004</v>
      </c>
      <c r="F39" s="12">
        <v>3804.6</v>
      </c>
      <c r="G39" s="12">
        <v>0</v>
      </c>
      <c r="H39" s="9" t="s">
        <v>48</v>
      </c>
      <c r="I39" s="9"/>
      <c r="J39" s="9"/>
      <c r="K39" s="9"/>
      <c r="L39" s="12">
        <f t="shared" si="29"/>
        <v>3358664.7</v>
      </c>
      <c r="M39" s="12">
        <f t="shared" si="30"/>
        <v>6017814.3000000007</v>
      </c>
      <c r="N39" s="12">
        <f t="shared" si="37"/>
        <v>3075882</v>
      </c>
      <c r="O39" s="12">
        <f t="shared" si="31"/>
        <v>4281429.3000000007</v>
      </c>
      <c r="P39" s="12">
        <f t="shared" si="32"/>
        <v>2708760.6</v>
      </c>
      <c r="Q39" s="12"/>
      <c r="R39" s="12"/>
      <c r="S39" s="12">
        <f t="shared" si="39"/>
        <v>1473446.7000000002</v>
      </c>
      <c r="T39" s="12"/>
      <c r="U39" s="12">
        <f t="shared" si="34"/>
        <v>550682.10000000009</v>
      </c>
      <c r="V39" s="12">
        <f t="shared" si="38"/>
        <v>173638.5</v>
      </c>
      <c r="W39" s="12"/>
      <c r="X39" s="12">
        <f t="shared" si="35"/>
        <v>21640318.200000003</v>
      </c>
      <c r="Y39" s="9" t="s">
        <v>2243</v>
      </c>
      <c r="Z39" s="15">
        <v>0</v>
      </c>
      <c r="AA39" s="15">
        <v>0</v>
      </c>
      <c r="AB39" s="15">
        <v>0</v>
      </c>
      <c r="AC39" s="15">
        <v>0</v>
      </c>
      <c r="AD39" s="23"/>
    </row>
    <row r="40" spans="1:30" s="1" customFormat="1" ht="66.75" customHeight="1" x14ac:dyDescent="0.25">
      <c r="A40" s="38">
        <f>IF(OR(D40=0,D40=""),"",COUNTA($D$20:D40))</f>
        <v>15</v>
      </c>
      <c r="B40" s="9" t="s">
        <v>63</v>
      </c>
      <c r="C40" s="11" t="s">
        <v>64</v>
      </c>
      <c r="D40" s="15">
        <v>1965</v>
      </c>
      <c r="E40" s="12">
        <v>2991.59</v>
      </c>
      <c r="F40" s="12">
        <v>2037.09</v>
      </c>
      <c r="G40" s="12">
        <v>0</v>
      </c>
      <c r="H40" s="12" t="s">
        <v>48</v>
      </c>
      <c r="I40" s="12"/>
      <c r="J40" s="12"/>
      <c r="K40" s="12"/>
      <c r="L40" s="12">
        <f t="shared" si="29"/>
        <v>2025306.4300000002</v>
      </c>
      <c r="M40" s="12">
        <f t="shared" si="30"/>
        <v>3628798.6700000004</v>
      </c>
      <c r="N40" s="12">
        <f t="shared" si="37"/>
        <v>1854785.8</v>
      </c>
      <c r="O40" s="12">
        <f t="shared" si="31"/>
        <v>2581742.17</v>
      </c>
      <c r="P40" s="12">
        <f t="shared" si="32"/>
        <v>1633408.1400000001</v>
      </c>
      <c r="Q40" s="12"/>
      <c r="R40" s="12"/>
      <c r="S40" s="12">
        <f t="shared" si="39"/>
        <v>888502.2300000001</v>
      </c>
      <c r="T40" s="12"/>
      <c r="U40" s="12">
        <f t="shared" si="34"/>
        <v>332066.49</v>
      </c>
      <c r="V40" s="12">
        <f t="shared" si="38"/>
        <v>104705.65000000001</v>
      </c>
      <c r="W40" s="12"/>
      <c r="X40" s="12">
        <f t="shared" si="35"/>
        <v>13049315.580000002</v>
      </c>
      <c r="Y40" s="9" t="s">
        <v>2243</v>
      </c>
      <c r="Z40" s="15">
        <v>0</v>
      </c>
      <c r="AA40" s="15">
        <v>0</v>
      </c>
      <c r="AB40" s="15">
        <v>0</v>
      </c>
      <c r="AC40" s="15">
        <v>0</v>
      </c>
      <c r="AD40" s="23"/>
    </row>
    <row r="41" spans="1:30" s="1" customFormat="1" ht="66.75" customHeight="1" x14ac:dyDescent="0.25">
      <c r="A41" s="38">
        <f>IF(OR(D41=0,D41=""),"",COUNTA($D$20:D41))</f>
        <v>16</v>
      </c>
      <c r="B41" s="9" t="s">
        <v>65</v>
      </c>
      <c r="C41" s="11" t="s">
        <v>66</v>
      </c>
      <c r="D41" s="15">
        <v>1966</v>
      </c>
      <c r="E41" s="12">
        <v>5007.8</v>
      </c>
      <c r="F41" s="12">
        <v>3797</v>
      </c>
      <c r="G41" s="12">
        <v>0</v>
      </c>
      <c r="H41" s="9" t="s">
        <v>48</v>
      </c>
      <c r="I41" s="9"/>
      <c r="J41" s="9"/>
      <c r="K41" s="9"/>
      <c r="L41" s="12">
        <f t="shared" si="29"/>
        <v>3390280.6</v>
      </c>
      <c r="M41" s="12">
        <f t="shared" si="30"/>
        <v>6074461.4000000004</v>
      </c>
      <c r="N41" s="12">
        <f t="shared" si="37"/>
        <v>3104836</v>
      </c>
      <c r="O41" s="12">
        <f t="shared" si="31"/>
        <v>4321731.4000000004</v>
      </c>
      <c r="P41" s="12">
        <f t="shared" si="32"/>
        <v>2734258.8000000003</v>
      </c>
      <c r="Q41" s="12"/>
      <c r="R41" s="12"/>
      <c r="S41" s="12"/>
      <c r="T41" s="12"/>
      <c r="U41" s="12">
        <f t="shared" si="34"/>
        <v>555865.80000000005</v>
      </c>
      <c r="V41" s="12">
        <f t="shared" si="38"/>
        <v>175273</v>
      </c>
      <c r="W41" s="12"/>
      <c r="X41" s="12">
        <f t="shared" si="35"/>
        <v>20356707</v>
      </c>
      <c r="Y41" s="9" t="s">
        <v>2243</v>
      </c>
      <c r="Z41" s="15">
        <v>0</v>
      </c>
      <c r="AA41" s="15">
        <v>0</v>
      </c>
      <c r="AB41" s="15">
        <v>0</v>
      </c>
      <c r="AC41" s="15">
        <v>0</v>
      </c>
      <c r="AD41" s="23"/>
    </row>
    <row r="42" spans="1:30" s="6" customFormat="1" ht="72" customHeight="1" x14ac:dyDescent="0.25">
      <c r="A42" s="38">
        <f>IF(OR(D42=0,D42=""),"",COUNTA($D$20:D42))</f>
        <v>17</v>
      </c>
      <c r="B42" s="9" t="s">
        <v>67</v>
      </c>
      <c r="C42" s="11" t="s">
        <v>68</v>
      </c>
      <c r="D42" s="15">
        <v>1967</v>
      </c>
      <c r="E42" s="12">
        <v>4347.2</v>
      </c>
      <c r="F42" s="12">
        <v>3351.35</v>
      </c>
      <c r="G42" s="12">
        <v>0</v>
      </c>
      <c r="H42" s="9" t="s">
        <v>48</v>
      </c>
      <c r="I42" s="9"/>
      <c r="J42" s="9"/>
      <c r="K42" s="9"/>
      <c r="L42" s="12"/>
      <c r="M42" s="12"/>
      <c r="N42" s="12">
        <f t="shared" si="37"/>
        <v>2695264</v>
      </c>
      <c r="O42" s="12"/>
      <c r="P42" s="12"/>
      <c r="Q42" s="12"/>
      <c r="R42" s="12"/>
      <c r="S42" s="12">
        <f t="shared" ref="S42:S49" si="40">297*E42</f>
        <v>1291118.3999999999</v>
      </c>
      <c r="T42" s="12"/>
      <c r="U42" s="12">
        <f t="shared" si="34"/>
        <v>482539.19999999995</v>
      </c>
      <c r="V42" s="12">
        <f t="shared" si="38"/>
        <v>152152</v>
      </c>
      <c r="W42" s="9"/>
      <c r="X42" s="12">
        <f t="shared" si="35"/>
        <v>4621073.5999999996</v>
      </c>
      <c r="Y42" s="9" t="s">
        <v>2243</v>
      </c>
      <c r="Z42" s="15">
        <v>0</v>
      </c>
      <c r="AA42" s="15">
        <v>0</v>
      </c>
      <c r="AB42" s="15">
        <v>0</v>
      </c>
      <c r="AC42" s="15">
        <v>0</v>
      </c>
      <c r="AD42" s="41"/>
    </row>
    <row r="43" spans="1:30" s="6" customFormat="1" ht="72" customHeight="1" x14ac:dyDescent="0.25">
      <c r="A43" s="38">
        <f>IF(OR(D43=0,D43=""),"",COUNTA($D$20:D43))</f>
        <v>18</v>
      </c>
      <c r="B43" s="9" t="s">
        <v>69</v>
      </c>
      <c r="C43" s="11" t="s">
        <v>70</v>
      </c>
      <c r="D43" s="15">
        <v>1967</v>
      </c>
      <c r="E43" s="12">
        <v>3425.9</v>
      </c>
      <c r="F43" s="12">
        <v>2573.5</v>
      </c>
      <c r="G43" s="12">
        <v>0</v>
      </c>
      <c r="H43" s="9" t="s">
        <v>48</v>
      </c>
      <c r="I43" s="9"/>
      <c r="J43" s="9"/>
      <c r="K43" s="9"/>
      <c r="L43" s="12">
        <f t="shared" ref="L43:L44" si="41">677*E43</f>
        <v>2319334.3000000003</v>
      </c>
      <c r="M43" s="12">
        <f t="shared" ref="M43:M44" si="42">1213*E43</f>
        <v>4155616.7</v>
      </c>
      <c r="N43" s="12">
        <f t="shared" si="37"/>
        <v>2124058</v>
      </c>
      <c r="O43" s="12">
        <f t="shared" ref="O43:O44" si="43">863*E43</f>
        <v>2956551.7</v>
      </c>
      <c r="P43" s="12">
        <f t="shared" ref="P43:P44" si="44">546*E43</f>
        <v>1870541.4000000001</v>
      </c>
      <c r="Q43" s="12"/>
      <c r="R43" s="12"/>
      <c r="S43" s="12">
        <f t="shared" si="40"/>
        <v>1017492.3</v>
      </c>
      <c r="T43" s="12"/>
      <c r="U43" s="12">
        <f t="shared" si="34"/>
        <v>380274.9</v>
      </c>
      <c r="V43" s="12">
        <f t="shared" si="38"/>
        <v>119906.5</v>
      </c>
      <c r="W43" s="9"/>
      <c r="X43" s="12">
        <f t="shared" si="35"/>
        <v>14943775.800000001</v>
      </c>
      <c r="Y43" s="9" t="s">
        <v>2243</v>
      </c>
      <c r="Z43" s="15">
        <v>0</v>
      </c>
      <c r="AA43" s="15">
        <v>0</v>
      </c>
      <c r="AB43" s="15">
        <v>0</v>
      </c>
      <c r="AC43" s="15">
        <v>0</v>
      </c>
      <c r="AD43" s="41"/>
    </row>
    <row r="44" spans="1:30" s="6" customFormat="1" ht="72" customHeight="1" x14ac:dyDescent="0.25">
      <c r="A44" s="38">
        <f>IF(OR(D44=0,D44=""),"",COUNTA($D$20:D44))</f>
        <v>19</v>
      </c>
      <c r="B44" s="9" t="s">
        <v>71</v>
      </c>
      <c r="C44" s="11" t="s">
        <v>72</v>
      </c>
      <c r="D44" s="15">
        <v>1967</v>
      </c>
      <c r="E44" s="12">
        <v>4346.3999999999996</v>
      </c>
      <c r="F44" s="12">
        <v>3193.2</v>
      </c>
      <c r="G44" s="12">
        <v>0</v>
      </c>
      <c r="H44" s="9" t="s">
        <v>48</v>
      </c>
      <c r="I44" s="9"/>
      <c r="J44" s="9"/>
      <c r="K44" s="9"/>
      <c r="L44" s="12">
        <f t="shared" si="41"/>
        <v>2942512.8</v>
      </c>
      <c r="M44" s="12">
        <f t="shared" si="42"/>
        <v>5272183.1999999993</v>
      </c>
      <c r="N44" s="12">
        <f t="shared" si="37"/>
        <v>2694768</v>
      </c>
      <c r="O44" s="12">
        <f t="shared" si="43"/>
        <v>3750943.1999999997</v>
      </c>
      <c r="P44" s="12">
        <f t="shared" si="44"/>
        <v>2373134.4</v>
      </c>
      <c r="Q44" s="12"/>
      <c r="R44" s="12"/>
      <c r="S44" s="12">
        <f t="shared" si="40"/>
        <v>1290880.7999999998</v>
      </c>
      <c r="T44" s="12"/>
      <c r="U44" s="12">
        <f t="shared" si="34"/>
        <v>482450.39999999997</v>
      </c>
      <c r="V44" s="12">
        <f t="shared" si="38"/>
        <v>152124</v>
      </c>
      <c r="W44" s="9"/>
      <c r="X44" s="12">
        <f t="shared" si="35"/>
        <v>18958996.799999997</v>
      </c>
      <c r="Y44" s="9" t="s">
        <v>2243</v>
      </c>
      <c r="Z44" s="15">
        <v>0</v>
      </c>
      <c r="AA44" s="15">
        <v>0</v>
      </c>
      <c r="AB44" s="15">
        <v>0</v>
      </c>
      <c r="AC44" s="15">
        <v>0</v>
      </c>
      <c r="AD44" s="41"/>
    </row>
    <row r="45" spans="1:30" s="6" customFormat="1" ht="72" customHeight="1" x14ac:dyDescent="0.25">
      <c r="A45" s="38">
        <f>IF(OR(D45=0,D45=""),"",COUNTA($D$20:D45))</f>
        <v>20</v>
      </c>
      <c r="B45" s="9" t="s">
        <v>73</v>
      </c>
      <c r="C45" s="11" t="s">
        <v>74</v>
      </c>
      <c r="D45" s="15">
        <v>1967</v>
      </c>
      <c r="E45" s="12">
        <v>3473.8</v>
      </c>
      <c r="F45" s="12">
        <v>2574.5</v>
      </c>
      <c r="G45" s="12">
        <v>0</v>
      </c>
      <c r="H45" s="9" t="s">
        <v>48</v>
      </c>
      <c r="I45" s="9"/>
      <c r="J45" s="9"/>
      <c r="K45" s="9"/>
      <c r="L45" s="12"/>
      <c r="M45" s="12"/>
      <c r="N45" s="12">
        <f t="shared" si="37"/>
        <v>2153756</v>
      </c>
      <c r="O45" s="12"/>
      <c r="P45" s="12"/>
      <c r="Q45" s="12"/>
      <c r="R45" s="12"/>
      <c r="S45" s="12">
        <f t="shared" si="40"/>
        <v>1031718.6000000001</v>
      </c>
      <c r="T45" s="12"/>
      <c r="U45" s="12">
        <f t="shared" si="34"/>
        <v>385591.80000000005</v>
      </c>
      <c r="V45" s="12">
        <f t="shared" si="38"/>
        <v>121583</v>
      </c>
      <c r="W45" s="9"/>
      <c r="X45" s="12">
        <f t="shared" si="35"/>
        <v>3692649.4000000004</v>
      </c>
      <c r="Y45" s="9" t="s">
        <v>2243</v>
      </c>
      <c r="Z45" s="15">
        <v>0</v>
      </c>
      <c r="AA45" s="15">
        <v>0</v>
      </c>
      <c r="AB45" s="15">
        <v>0</v>
      </c>
      <c r="AC45" s="15">
        <v>0</v>
      </c>
      <c r="AD45" s="41"/>
    </row>
    <row r="46" spans="1:30" s="6" customFormat="1" ht="72" customHeight="1" x14ac:dyDescent="0.25">
      <c r="A46" s="38">
        <f>IF(OR(D46=0,D46=""),"",COUNTA($D$20:D46))</f>
        <v>21</v>
      </c>
      <c r="B46" s="9" t="s">
        <v>75</v>
      </c>
      <c r="C46" s="11" t="s">
        <v>76</v>
      </c>
      <c r="D46" s="15">
        <v>1967</v>
      </c>
      <c r="E46" s="12">
        <v>5049</v>
      </c>
      <c r="F46" s="12">
        <v>3790.7</v>
      </c>
      <c r="G46" s="12">
        <v>0</v>
      </c>
      <c r="H46" s="9" t="s">
        <v>48</v>
      </c>
      <c r="I46" s="9"/>
      <c r="J46" s="9"/>
      <c r="K46" s="9"/>
      <c r="L46" s="12">
        <f t="shared" ref="L46:L49" si="45">677*E46</f>
        <v>3418173</v>
      </c>
      <c r="M46" s="12">
        <f t="shared" ref="M46:M49" si="46">1213*E46</f>
        <v>6124437</v>
      </c>
      <c r="N46" s="12"/>
      <c r="O46" s="12">
        <f t="shared" ref="O46:O49" si="47">863*E46</f>
        <v>4357287</v>
      </c>
      <c r="P46" s="12">
        <f t="shared" ref="P46:P49" si="48">546*E46</f>
        <v>2756754</v>
      </c>
      <c r="Q46" s="12"/>
      <c r="R46" s="12"/>
      <c r="S46" s="12">
        <f t="shared" si="40"/>
        <v>1499553</v>
      </c>
      <c r="T46" s="12"/>
      <c r="U46" s="12">
        <f t="shared" si="34"/>
        <v>560439</v>
      </c>
      <c r="V46" s="12"/>
      <c r="W46" s="9"/>
      <c r="X46" s="12">
        <f t="shared" si="35"/>
        <v>18716643</v>
      </c>
      <c r="Y46" s="9" t="s">
        <v>2243</v>
      </c>
      <c r="Z46" s="15">
        <v>0</v>
      </c>
      <c r="AA46" s="15">
        <v>0</v>
      </c>
      <c r="AB46" s="15">
        <v>0</v>
      </c>
      <c r="AC46" s="15">
        <v>0</v>
      </c>
      <c r="AD46" s="41"/>
    </row>
    <row r="47" spans="1:30" s="6" customFormat="1" ht="93.75" customHeight="1" x14ac:dyDescent="0.25">
      <c r="A47" s="38">
        <f>IF(OR(D47=0,D47=""),"",COUNTA($D$20:D47))</f>
        <v>22</v>
      </c>
      <c r="B47" s="9" t="s">
        <v>77</v>
      </c>
      <c r="C47" s="11" t="s">
        <v>78</v>
      </c>
      <c r="D47" s="15">
        <v>1967</v>
      </c>
      <c r="E47" s="12">
        <v>3842.9</v>
      </c>
      <c r="F47" s="12">
        <v>1638.9</v>
      </c>
      <c r="G47" s="12">
        <v>0</v>
      </c>
      <c r="H47" s="9" t="s">
        <v>48</v>
      </c>
      <c r="I47" s="9"/>
      <c r="J47" s="9"/>
      <c r="K47" s="9"/>
      <c r="L47" s="12">
        <f t="shared" si="45"/>
        <v>2601643.3000000003</v>
      </c>
      <c r="M47" s="12">
        <f t="shared" si="46"/>
        <v>4661437.7</v>
      </c>
      <c r="N47" s="12">
        <f t="shared" ref="N47:N48" si="49">620*E47</f>
        <v>2382598</v>
      </c>
      <c r="O47" s="12">
        <f t="shared" si="47"/>
        <v>3316422.7</v>
      </c>
      <c r="P47" s="12">
        <f t="shared" si="48"/>
        <v>2098223.4</v>
      </c>
      <c r="Q47" s="12"/>
      <c r="R47" s="12"/>
      <c r="S47" s="12">
        <f t="shared" si="40"/>
        <v>1141341.3</v>
      </c>
      <c r="T47" s="12"/>
      <c r="U47" s="12">
        <f t="shared" si="34"/>
        <v>426561.9</v>
      </c>
      <c r="V47" s="12">
        <f t="shared" ref="V47:V48" si="50">35*E47</f>
        <v>134501.5</v>
      </c>
      <c r="W47" s="12"/>
      <c r="X47" s="12">
        <f t="shared" si="35"/>
        <v>16762729.800000001</v>
      </c>
      <c r="Y47" s="9" t="s">
        <v>2243</v>
      </c>
      <c r="Z47" s="15">
        <v>0</v>
      </c>
      <c r="AA47" s="15">
        <v>0</v>
      </c>
      <c r="AB47" s="15">
        <v>0</v>
      </c>
      <c r="AC47" s="15">
        <v>0</v>
      </c>
      <c r="AD47" s="41"/>
    </row>
    <row r="48" spans="1:30" s="6" customFormat="1" ht="93.75" customHeight="1" x14ac:dyDescent="0.25">
      <c r="A48" s="38">
        <f>IF(OR(D48=0,D48=""),"",COUNTA($D$20:D48))</f>
        <v>23</v>
      </c>
      <c r="B48" s="9" t="s">
        <v>79</v>
      </c>
      <c r="C48" s="11" t="s">
        <v>80</v>
      </c>
      <c r="D48" s="15">
        <v>1968</v>
      </c>
      <c r="E48" s="12">
        <v>3658.4</v>
      </c>
      <c r="F48" s="12">
        <v>2696</v>
      </c>
      <c r="G48" s="12">
        <v>0</v>
      </c>
      <c r="H48" s="12" t="s">
        <v>48</v>
      </c>
      <c r="I48" s="12"/>
      <c r="J48" s="12"/>
      <c r="K48" s="12"/>
      <c r="L48" s="12">
        <f t="shared" si="45"/>
        <v>2476736.8000000003</v>
      </c>
      <c r="M48" s="12">
        <f t="shared" si="46"/>
        <v>4437639.2</v>
      </c>
      <c r="N48" s="12">
        <f t="shared" si="49"/>
        <v>2268208</v>
      </c>
      <c r="O48" s="12">
        <f t="shared" si="47"/>
        <v>3157199.2</v>
      </c>
      <c r="P48" s="12">
        <f t="shared" si="48"/>
        <v>1997486.4000000001</v>
      </c>
      <c r="Q48" s="12"/>
      <c r="R48" s="12"/>
      <c r="S48" s="12">
        <f t="shared" si="40"/>
        <v>1086544.8</v>
      </c>
      <c r="T48" s="12"/>
      <c r="U48" s="12">
        <f t="shared" si="34"/>
        <v>406082.4</v>
      </c>
      <c r="V48" s="12">
        <f t="shared" si="50"/>
        <v>128044</v>
      </c>
      <c r="W48" s="12"/>
      <c r="X48" s="12">
        <f t="shared" si="35"/>
        <v>15957940.800000001</v>
      </c>
      <c r="Y48" s="9" t="s">
        <v>2243</v>
      </c>
      <c r="Z48" s="15">
        <v>0</v>
      </c>
      <c r="AA48" s="15">
        <v>0</v>
      </c>
      <c r="AB48" s="15">
        <v>0</v>
      </c>
      <c r="AC48" s="15">
        <v>0</v>
      </c>
      <c r="AD48" s="41"/>
    </row>
    <row r="49" spans="1:30" s="6" customFormat="1" ht="93.75" customHeight="1" x14ac:dyDescent="0.25">
      <c r="A49" s="38">
        <f>IF(OR(D49=0,D49=""),"",COUNTA($D$20:D49))</f>
        <v>24</v>
      </c>
      <c r="B49" s="9" t="s">
        <v>81</v>
      </c>
      <c r="C49" s="11" t="s">
        <v>82</v>
      </c>
      <c r="D49" s="15">
        <v>1968</v>
      </c>
      <c r="E49" s="12">
        <v>5923.6</v>
      </c>
      <c r="F49" s="12">
        <v>4390.3999999999996</v>
      </c>
      <c r="G49" s="12">
        <v>1533.2</v>
      </c>
      <c r="H49" s="9" t="s">
        <v>48</v>
      </c>
      <c r="I49" s="9"/>
      <c r="J49" s="9"/>
      <c r="K49" s="9"/>
      <c r="L49" s="12">
        <f t="shared" si="45"/>
        <v>4010277.2</v>
      </c>
      <c r="M49" s="12">
        <f t="shared" si="46"/>
        <v>7185326.8000000007</v>
      </c>
      <c r="N49" s="12"/>
      <c r="O49" s="12">
        <f t="shared" si="47"/>
        <v>5112066.8000000007</v>
      </c>
      <c r="P49" s="12">
        <f t="shared" si="48"/>
        <v>3234285.6</v>
      </c>
      <c r="Q49" s="12"/>
      <c r="R49" s="12"/>
      <c r="S49" s="12">
        <f t="shared" si="40"/>
        <v>1759309.2000000002</v>
      </c>
      <c r="T49" s="12"/>
      <c r="U49" s="12">
        <f t="shared" si="34"/>
        <v>657519.60000000009</v>
      </c>
      <c r="V49" s="12"/>
      <c r="W49" s="9"/>
      <c r="X49" s="12">
        <f t="shared" si="35"/>
        <v>21958785.200000003</v>
      </c>
      <c r="Y49" s="9" t="s">
        <v>2243</v>
      </c>
      <c r="Z49" s="15">
        <v>0</v>
      </c>
      <c r="AA49" s="15">
        <v>0</v>
      </c>
      <c r="AB49" s="15">
        <v>0</v>
      </c>
      <c r="AC49" s="15">
        <v>0</v>
      </c>
      <c r="AD49" s="41"/>
    </row>
    <row r="50" spans="1:30" s="7" customFormat="1" ht="93.75" customHeight="1" x14ac:dyDescent="0.25">
      <c r="A50" s="38">
        <f>IF(OR(D50=0,D50=""),"",COUNTA($D$20:D50))</f>
        <v>25</v>
      </c>
      <c r="B50" s="9" t="s">
        <v>83</v>
      </c>
      <c r="C50" s="11" t="s">
        <v>84</v>
      </c>
      <c r="D50" s="15">
        <v>1968</v>
      </c>
      <c r="E50" s="12">
        <v>1112</v>
      </c>
      <c r="F50" s="12">
        <v>408.8</v>
      </c>
      <c r="G50" s="12">
        <v>0</v>
      </c>
      <c r="H50" s="9" t="s">
        <v>39</v>
      </c>
      <c r="I50" s="9"/>
      <c r="J50" s="9"/>
      <c r="K50" s="9"/>
      <c r="L50" s="12">
        <f t="shared" ref="L50" si="51">741*E50</f>
        <v>823992</v>
      </c>
      <c r="M50" s="12">
        <f>3305*E50</f>
        <v>3675160</v>
      </c>
      <c r="N50" s="12">
        <f t="shared" ref="N50" si="52">754*E50</f>
        <v>838448</v>
      </c>
      <c r="O50" s="12">
        <f t="shared" ref="O50" si="53">681*E50</f>
        <v>757272</v>
      </c>
      <c r="P50" s="12"/>
      <c r="Q50" s="12"/>
      <c r="R50" s="12"/>
      <c r="S50" s="12"/>
      <c r="T50" s="12"/>
      <c r="U50" s="12">
        <f t="shared" ref="U50" si="54">185*E50</f>
        <v>205720</v>
      </c>
      <c r="V50" s="12">
        <f>34*E50</f>
        <v>37808</v>
      </c>
      <c r="W50" s="9"/>
      <c r="X50" s="12">
        <f t="shared" si="35"/>
        <v>6338400</v>
      </c>
      <c r="Y50" s="9" t="s">
        <v>2243</v>
      </c>
      <c r="Z50" s="15">
        <v>0</v>
      </c>
      <c r="AA50" s="15">
        <v>0</v>
      </c>
      <c r="AB50" s="15">
        <v>0</v>
      </c>
      <c r="AC50" s="15">
        <v>0</v>
      </c>
    </row>
    <row r="51" spans="1:30" s="7" customFormat="1" ht="93.75" customHeight="1" x14ac:dyDescent="0.25">
      <c r="A51" s="38">
        <f>IF(OR(D51=0,D51=""),"",COUNTA($D$20:D51))</f>
        <v>26</v>
      </c>
      <c r="B51" s="9" t="s">
        <v>85</v>
      </c>
      <c r="C51" s="11" t="s">
        <v>86</v>
      </c>
      <c r="D51" s="15">
        <v>1969</v>
      </c>
      <c r="E51" s="12">
        <v>5917.1</v>
      </c>
      <c r="F51" s="12">
        <v>4394.3999999999996</v>
      </c>
      <c r="G51" s="12">
        <v>1522.7</v>
      </c>
      <c r="H51" s="9" t="s">
        <v>48</v>
      </c>
      <c r="I51" s="9"/>
      <c r="J51" s="9"/>
      <c r="K51" s="9"/>
      <c r="L51" s="12"/>
      <c r="M51" s="12"/>
      <c r="N51" s="12">
        <f t="shared" ref="N51:N56" si="55">620*E51</f>
        <v>3668602</v>
      </c>
      <c r="O51" s="12"/>
      <c r="P51" s="12"/>
      <c r="Q51" s="12"/>
      <c r="R51" s="12"/>
      <c r="S51" s="12"/>
      <c r="T51" s="12"/>
      <c r="U51" s="12"/>
      <c r="V51" s="12">
        <f t="shared" ref="V51:V56" si="56">35*E51</f>
        <v>207098.5</v>
      </c>
      <c r="W51" s="9"/>
      <c r="X51" s="12">
        <f t="shared" si="35"/>
        <v>3875700.5</v>
      </c>
      <c r="Y51" s="9" t="s">
        <v>2243</v>
      </c>
      <c r="Z51" s="15">
        <v>0</v>
      </c>
      <c r="AA51" s="15">
        <v>0</v>
      </c>
      <c r="AB51" s="15">
        <v>0</v>
      </c>
      <c r="AC51" s="15">
        <v>0</v>
      </c>
    </row>
    <row r="52" spans="1:30" s="7" customFormat="1" ht="93.75" customHeight="1" x14ac:dyDescent="0.25">
      <c r="A52" s="38">
        <f>IF(OR(D52=0,D52=""),"",COUNTA($D$20:D52))</f>
        <v>27</v>
      </c>
      <c r="B52" s="9" t="s">
        <v>87</v>
      </c>
      <c r="C52" s="11" t="s">
        <v>88</v>
      </c>
      <c r="D52" s="15">
        <v>1970</v>
      </c>
      <c r="E52" s="12">
        <v>5938</v>
      </c>
      <c r="F52" s="12">
        <v>4403.8</v>
      </c>
      <c r="G52" s="12">
        <v>1534.2</v>
      </c>
      <c r="H52" s="9" t="s">
        <v>48</v>
      </c>
      <c r="I52" s="9"/>
      <c r="J52" s="9"/>
      <c r="K52" s="9"/>
      <c r="L52" s="12"/>
      <c r="M52" s="12"/>
      <c r="N52" s="12">
        <f t="shared" si="55"/>
        <v>3681560</v>
      </c>
      <c r="O52" s="12"/>
      <c r="P52" s="12"/>
      <c r="Q52" s="12"/>
      <c r="R52" s="12"/>
      <c r="S52" s="12"/>
      <c r="T52" s="12"/>
      <c r="U52" s="12"/>
      <c r="V52" s="12">
        <f t="shared" si="56"/>
        <v>207830</v>
      </c>
      <c r="W52" s="9"/>
      <c r="X52" s="12">
        <f t="shared" si="35"/>
        <v>3889390</v>
      </c>
      <c r="Y52" s="9" t="s">
        <v>2243</v>
      </c>
      <c r="Z52" s="15">
        <v>0</v>
      </c>
      <c r="AA52" s="15">
        <v>0</v>
      </c>
      <c r="AB52" s="15">
        <v>0</v>
      </c>
      <c r="AC52" s="15">
        <v>0</v>
      </c>
    </row>
    <row r="53" spans="1:30" s="7" customFormat="1" ht="93.75" customHeight="1" x14ac:dyDescent="0.25">
      <c r="A53" s="38">
        <f>IF(OR(D53=0,D53=""),"",COUNTA($D$20:D53))</f>
        <v>28</v>
      </c>
      <c r="B53" s="9" t="s">
        <v>89</v>
      </c>
      <c r="C53" s="11" t="s">
        <v>90</v>
      </c>
      <c r="D53" s="15">
        <v>1970</v>
      </c>
      <c r="E53" s="12">
        <v>5891.3</v>
      </c>
      <c r="F53" s="12">
        <v>3025.5</v>
      </c>
      <c r="G53" s="12">
        <v>0</v>
      </c>
      <c r="H53" s="9" t="s">
        <v>48</v>
      </c>
      <c r="I53" s="9"/>
      <c r="J53" s="9"/>
      <c r="K53" s="9"/>
      <c r="L53" s="12"/>
      <c r="M53" s="12"/>
      <c r="N53" s="12">
        <f t="shared" si="55"/>
        <v>3652606</v>
      </c>
      <c r="O53" s="12"/>
      <c r="P53" s="12"/>
      <c r="Q53" s="12"/>
      <c r="R53" s="12"/>
      <c r="S53" s="12"/>
      <c r="T53" s="12"/>
      <c r="U53" s="12"/>
      <c r="V53" s="12">
        <f t="shared" si="56"/>
        <v>206195.5</v>
      </c>
      <c r="W53" s="9"/>
      <c r="X53" s="12">
        <f t="shared" si="35"/>
        <v>3858801.5</v>
      </c>
      <c r="Y53" s="9" t="s">
        <v>2243</v>
      </c>
      <c r="Z53" s="15">
        <v>0</v>
      </c>
      <c r="AA53" s="15">
        <v>0</v>
      </c>
      <c r="AB53" s="15">
        <v>0</v>
      </c>
      <c r="AC53" s="15">
        <v>0</v>
      </c>
    </row>
    <row r="54" spans="1:30" s="7" customFormat="1" ht="93.75" customHeight="1" x14ac:dyDescent="0.25">
      <c r="A54" s="38">
        <f>IF(OR(D54=0,D54=""),"",COUNTA($D$20:D54))</f>
        <v>29</v>
      </c>
      <c r="B54" s="9" t="s">
        <v>91</v>
      </c>
      <c r="C54" s="11" t="s">
        <v>92</v>
      </c>
      <c r="D54" s="15">
        <v>1970</v>
      </c>
      <c r="E54" s="12">
        <v>5933.42</v>
      </c>
      <c r="F54" s="12">
        <v>4290.82</v>
      </c>
      <c r="G54" s="12">
        <v>1642.6</v>
      </c>
      <c r="H54" s="9" t="s">
        <v>48</v>
      </c>
      <c r="I54" s="9"/>
      <c r="J54" s="9"/>
      <c r="K54" s="9"/>
      <c r="L54" s="12"/>
      <c r="M54" s="12"/>
      <c r="N54" s="12">
        <f t="shared" si="55"/>
        <v>3678720.4</v>
      </c>
      <c r="O54" s="12"/>
      <c r="P54" s="12"/>
      <c r="Q54" s="12"/>
      <c r="R54" s="12"/>
      <c r="S54" s="12"/>
      <c r="T54" s="12"/>
      <c r="U54" s="12"/>
      <c r="V54" s="12">
        <f t="shared" si="56"/>
        <v>207669.7</v>
      </c>
      <c r="W54" s="9"/>
      <c r="X54" s="12">
        <f t="shared" si="35"/>
        <v>3886390.1</v>
      </c>
      <c r="Y54" s="9" t="s">
        <v>2243</v>
      </c>
      <c r="Z54" s="15">
        <v>0</v>
      </c>
      <c r="AA54" s="15">
        <v>0</v>
      </c>
      <c r="AB54" s="15">
        <v>0</v>
      </c>
      <c r="AC54" s="15">
        <v>0</v>
      </c>
    </row>
    <row r="55" spans="1:30" s="7" customFormat="1" ht="93.75" customHeight="1" x14ac:dyDescent="0.25">
      <c r="A55" s="38">
        <f>IF(OR(D55=0,D55=""),"",COUNTA($D$20:D55))</f>
        <v>30</v>
      </c>
      <c r="B55" s="9" t="s">
        <v>93</v>
      </c>
      <c r="C55" s="11" t="s">
        <v>94</v>
      </c>
      <c r="D55" s="15">
        <v>1970</v>
      </c>
      <c r="E55" s="12">
        <v>7754.4</v>
      </c>
      <c r="F55" s="12">
        <v>5419.2</v>
      </c>
      <c r="G55" s="12">
        <v>2335.1999999999998</v>
      </c>
      <c r="H55" s="9" t="s">
        <v>48</v>
      </c>
      <c r="I55" s="9"/>
      <c r="J55" s="9"/>
      <c r="K55" s="9"/>
      <c r="L55" s="12"/>
      <c r="M55" s="12"/>
      <c r="N55" s="12">
        <f t="shared" si="55"/>
        <v>4807728</v>
      </c>
      <c r="O55" s="12"/>
      <c r="P55" s="12"/>
      <c r="Q55" s="12"/>
      <c r="R55" s="12"/>
      <c r="S55" s="12"/>
      <c r="T55" s="12"/>
      <c r="U55" s="12"/>
      <c r="V55" s="12">
        <f t="shared" si="56"/>
        <v>271404</v>
      </c>
      <c r="W55" s="9"/>
      <c r="X55" s="12">
        <f t="shared" si="35"/>
        <v>5079132</v>
      </c>
      <c r="Y55" s="9" t="s">
        <v>2243</v>
      </c>
      <c r="Z55" s="15">
        <v>0</v>
      </c>
      <c r="AA55" s="15">
        <v>0</v>
      </c>
      <c r="AB55" s="15">
        <v>0</v>
      </c>
      <c r="AC55" s="15">
        <v>0</v>
      </c>
    </row>
    <row r="56" spans="1:30" s="7" customFormat="1" ht="93.75" customHeight="1" x14ac:dyDescent="0.25">
      <c r="A56" s="38">
        <f>IF(OR(D56=0,D56=""),"",COUNTA($D$20:D56))</f>
        <v>31</v>
      </c>
      <c r="B56" s="9" t="s">
        <v>95</v>
      </c>
      <c r="C56" s="11" t="s">
        <v>96</v>
      </c>
      <c r="D56" s="15">
        <v>1970</v>
      </c>
      <c r="E56" s="12">
        <v>7755.7</v>
      </c>
      <c r="F56" s="12">
        <v>3948</v>
      </c>
      <c r="G56" s="12">
        <v>0</v>
      </c>
      <c r="H56" s="9" t="s">
        <v>48</v>
      </c>
      <c r="I56" s="9"/>
      <c r="J56" s="9"/>
      <c r="K56" s="9"/>
      <c r="L56" s="12"/>
      <c r="M56" s="12"/>
      <c r="N56" s="12">
        <f t="shared" si="55"/>
        <v>4808534</v>
      </c>
      <c r="O56" s="12"/>
      <c r="P56" s="12"/>
      <c r="Q56" s="12"/>
      <c r="R56" s="12"/>
      <c r="S56" s="12"/>
      <c r="T56" s="12"/>
      <c r="U56" s="12"/>
      <c r="V56" s="12">
        <f t="shared" si="56"/>
        <v>271449.5</v>
      </c>
      <c r="W56" s="9"/>
      <c r="X56" s="12">
        <f t="shared" si="35"/>
        <v>5079983.5</v>
      </c>
      <c r="Y56" s="9" t="s">
        <v>2243</v>
      </c>
      <c r="Z56" s="15">
        <v>0</v>
      </c>
      <c r="AA56" s="15">
        <v>0</v>
      </c>
      <c r="AB56" s="15">
        <v>0</v>
      </c>
      <c r="AC56" s="15">
        <v>0</v>
      </c>
    </row>
    <row r="57" spans="1:30" s="7" customFormat="1" ht="93.75" customHeight="1" x14ac:dyDescent="0.25">
      <c r="A57" s="38" t="str">
        <f>IF(OR(D57=0,D57=""),"",COUNTA($D$20:D57))</f>
        <v/>
      </c>
      <c r="B57" s="9"/>
      <c r="C57" s="39"/>
      <c r="D57" s="15"/>
      <c r="E57" s="40">
        <f>SUM(E32:E56)</f>
        <v>123933.31</v>
      </c>
      <c r="F57" s="40">
        <f t="shared" ref="F57:G57" si="57">SUM(F32:F56)</f>
        <v>87013.36</v>
      </c>
      <c r="G57" s="40">
        <f t="shared" si="57"/>
        <v>10951.7</v>
      </c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9"/>
      <c r="X57" s="40">
        <f t="shared" ref="X57" si="58">SUM(X32:X56)</f>
        <v>329761290.38000005</v>
      </c>
      <c r="Y57" s="40"/>
      <c r="Z57" s="40">
        <f t="shared" ref="Z57" si="59">SUM(Z32:Z56)</f>
        <v>0</v>
      </c>
      <c r="AA57" s="40">
        <f t="shared" ref="AA57" si="60">SUM(AA32:AA56)</f>
        <v>0</v>
      </c>
      <c r="AB57" s="40">
        <f t="shared" ref="AB57" si="61">SUM(AB32:AB56)</f>
        <v>0</v>
      </c>
      <c r="AC57" s="40">
        <f t="shared" ref="AC57" si="62">SUM(AC32:AC56)</f>
        <v>0</v>
      </c>
    </row>
    <row r="58" spans="1:30" s="7" customFormat="1" ht="93.75" customHeight="1" x14ac:dyDescent="0.25">
      <c r="A58" s="38" t="str">
        <f>IF(OR(D58=0,D58=""),"",COUNTA($D$20:D58))</f>
        <v/>
      </c>
      <c r="B58" s="9"/>
      <c r="C58" s="39" t="s">
        <v>2179</v>
      </c>
      <c r="D58" s="15"/>
      <c r="E58" s="12"/>
      <c r="F58" s="12"/>
      <c r="G58" s="12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9"/>
      <c r="X58" s="12"/>
      <c r="Y58" s="12"/>
      <c r="Z58" s="12"/>
      <c r="AA58" s="12"/>
      <c r="AB58" s="12"/>
      <c r="AC58" s="12"/>
    </row>
    <row r="59" spans="1:30" s="7" customFormat="1" ht="93.75" customHeight="1" x14ac:dyDescent="0.25">
      <c r="A59" s="38">
        <f>IF(OR(D59=0,D59=""),"",COUNTA($D$20:D59))</f>
        <v>32</v>
      </c>
      <c r="B59" s="9" t="s">
        <v>97</v>
      </c>
      <c r="C59" s="11" t="s">
        <v>98</v>
      </c>
      <c r="D59" s="15">
        <v>1955</v>
      </c>
      <c r="E59" s="12">
        <v>499.4</v>
      </c>
      <c r="F59" s="12">
        <v>459.2</v>
      </c>
      <c r="G59" s="12">
        <v>35.200000000000003</v>
      </c>
      <c r="H59" s="9" t="s">
        <v>39</v>
      </c>
      <c r="I59" s="9"/>
      <c r="J59" s="9"/>
      <c r="K59" s="9"/>
      <c r="L59" s="12">
        <f t="shared" ref="L59:L61" si="63">741*E59</f>
        <v>370055.39999999997</v>
      </c>
      <c r="M59" s="12"/>
      <c r="N59" s="12">
        <f t="shared" ref="N59" si="64">754*E59</f>
        <v>376547.6</v>
      </c>
      <c r="O59" s="12">
        <f t="shared" ref="O59:O60" si="65">681*E59</f>
        <v>340091.39999999997</v>
      </c>
      <c r="P59" s="12"/>
      <c r="Q59" s="12"/>
      <c r="R59" s="12">
        <f t="shared" ref="R59:R60" si="66">5443*E59</f>
        <v>2718234.1999999997</v>
      </c>
      <c r="S59" s="12"/>
      <c r="T59" s="12">
        <f t="shared" ref="T59:T60" si="67">4818*E59</f>
        <v>2406109.1999999997</v>
      </c>
      <c r="U59" s="12">
        <f t="shared" ref="U59:U60" si="68">185*E59</f>
        <v>92389</v>
      </c>
      <c r="V59" s="12">
        <f>34*E59</f>
        <v>16979.599999999999</v>
      </c>
      <c r="W59" s="12">
        <f t="shared" ref="W59:W60" si="69">(L59+M59+N59+O59+P59+Q59+R59+S59+T59+U59)*0.0214</f>
        <v>134893.33351999996</v>
      </c>
      <c r="X59" s="12">
        <f t="shared" ref="X59:X65" si="70">L59+M59+N59+O59+P59+Q59+R59+S59+T59+U59+V59+W59</f>
        <v>6455299.7335199984</v>
      </c>
      <c r="Y59" s="9" t="s">
        <v>2243</v>
      </c>
      <c r="Z59" s="15">
        <v>0</v>
      </c>
      <c r="AA59" s="15">
        <v>0</v>
      </c>
      <c r="AB59" s="15">
        <v>0</v>
      </c>
      <c r="AC59" s="15">
        <v>0</v>
      </c>
    </row>
    <row r="60" spans="1:30" s="7" customFormat="1" ht="93.75" customHeight="1" x14ac:dyDescent="0.25">
      <c r="A60" s="38">
        <f>IF(OR(D60=0,D60=""),"",COUNTA($D$20:D60))</f>
        <v>33</v>
      </c>
      <c r="B60" s="9" t="s">
        <v>100</v>
      </c>
      <c r="C60" s="11" t="s">
        <v>101</v>
      </c>
      <c r="D60" s="15">
        <v>1955</v>
      </c>
      <c r="E60" s="12">
        <v>811.3</v>
      </c>
      <c r="F60" s="12">
        <v>646.1</v>
      </c>
      <c r="G60" s="12">
        <v>160.1</v>
      </c>
      <c r="H60" s="9" t="s">
        <v>39</v>
      </c>
      <c r="I60" s="9"/>
      <c r="J60" s="9"/>
      <c r="K60" s="9"/>
      <c r="L60" s="12">
        <f t="shared" si="63"/>
        <v>601173.29999999993</v>
      </c>
      <c r="M60" s="12"/>
      <c r="N60" s="12"/>
      <c r="O60" s="12">
        <f t="shared" si="65"/>
        <v>552495.29999999993</v>
      </c>
      <c r="P60" s="12"/>
      <c r="Q60" s="12"/>
      <c r="R60" s="12">
        <f t="shared" si="66"/>
        <v>4415905.8999999994</v>
      </c>
      <c r="S60" s="12"/>
      <c r="T60" s="12">
        <f t="shared" si="67"/>
        <v>3908843.4</v>
      </c>
      <c r="U60" s="12">
        <f t="shared" si="68"/>
        <v>150090.5</v>
      </c>
      <c r="V60" s="12"/>
      <c r="W60" s="12">
        <f t="shared" si="69"/>
        <v>206050.07975999996</v>
      </c>
      <c r="X60" s="12">
        <f t="shared" si="70"/>
        <v>9834558.4797599986</v>
      </c>
      <c r="Y60" s="9" t="s">
        <v>2243</v>
      </c>
      <c r="Z60" s="15">
        <v>0</v>
      </c>
      <c r="AA60" s="15">
        <v>0</v>
      </c>
      <c r="AB60" s="15">
        <v>0</v>
      </c>
      <c r="AC60" s="15">
        <v>0</v>
      </c>
    </row>
    <row r="61" spans="1:30" s="7" customFormat="1" ht="93.75" customHeight="1" x14ac:dyDescent="0.25">
      <c r="A61" s="38">
        <f>IF(OR(D61=0,D61=""),"",COUNTA($D$20:D61))</f>
        <v>34</v>
      </c>
      <c r="B61" s="9" t="s">
        <v>103</v>
      </c>
      <c r="C61" s="11" t="s">
        <v>104</v>
      </c>
      <c r="D61" s="15">
        <v>1958</v>
      </c>
      <c r="E61" s="12">
        <v>324.60000000000002</v>
      </c>
      <c r="F61" s="12">
        <v>272.89999999999998</v>
      </c>
      <c r="G61" s="12">
        <v>54.6</v>
      </c>
      <c r="H61" s="9" t="s">
        <v>99</v>
      </c>
      <c r="I61" s="9"/>
      <c r="J61" s="9"/>
      <c r="K61" s="9"/>
      <c r="L61" s="12">
        <f t="shared" si="63"/>
        <v>240528.6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9"/>
      <c r="X61" s="12">
        <f t="shared" si="70"/>
        <v>240528.6</v>
      </c>
      <c r="Y61" s="9" t="s">
        <v>2243</v>
      </c>
      <c r="Z61" s="15">
        <v>0</v>
      </c>
      <c r="AA61" s="15">
        <v>0</v>
      </c>
      <c r="AB61" s="15">
        <v>0</v>
      </c>
      <c r="AC61" s="15">
        <v>0</v>
      </c>
    </row>
    <row r="62" spans="1:30" s="7" customFormat="1" ht="93.75" customHeight="1" x14ac:dyDescent="0.25">
      <c r="A62" s="38">
        <f>IF(OR(D62=0,D62=""),"",COUNTA($D$20:D62))</f>
        <v>35</v>
      </c>
      <c r="B62" s="9" t="s">
        <v>105</v>
      </c>
      <c r="C62" s="11" t="s">
        <v>106</v>
      </c>
      <c r="D62" s="15">
        <v>1965</v>
      </c>
      <c r="E62" s="12">
        <v>729.8</v>
      </c>
      <c r="F62" s="12">
        <v>641.5</v>
      </c>
      <c r="G62" s="12">
        <v>88.3</v>
      </c>
      <c r="H62" s="9" t="s">
        <v>39</v>
      </c>
      <c r="I62" s="9"/>
      <c r="J62" s="9"/>
      <c r="K62" s="9"/>
      <c r="L62" s="12"/>
      <c r="M62" s="12">
        <f t="shared" ref="M62:M63" si="71">3305*E62</f>
        <v>2411989</v>
      </c>
      <c r="N62" s="12"/>
      <c r="O62" s="12"/>
      <c r="P62" s="12"/>
      <c r="Q62" s="12"/>
      <c r="R62" s="12"/>
      <c r="S62" s="12"/>
      <c r="T62" s="12"/>
      <c r="U62" s="12"/>
      <c r="V62" s="12"/>
      <c r="W62" s="9"/>
      <c r="X62" s="12">
        <f t="shared" si="70"/>
        <v>2411989</v>
      </c>
      <c r="Y62" s="9" t="s">
        <v>2243</v>
      </c>
      <c r="Z62" s="15">
        <v>0</v>
      </c>
      <c r="AA62" s="15">
        <v>0</v>
      </c>
      <c r="AB62" s="15">
        <v>0</v>
      </c>
      <c r="AC62" s="15">
        <v>0</v>
      </c>
    </row>
    <row r="63" spans="1:30" s="7" customFormat="1" ht="93.75" customHeight="1" x14ac:dyDescent="0.25">
      <c r="A63" s="38">
        <f>IF(OR(D63=0,D63=""),"",COUNTA($D$20:D63))</f>
        <v>36</v>
      </c>
      <c r="B63" s="9" t="s">
        <v>107</v>
      </c>
      <c r="C63" s="11" t="s">
        <v>108</v>
      </c>
      <c r="D63" s="15">
        <v>1965</v>
      </c>
      <c r="E63" s="12">
        <v>717.1</v>
      </c>
      <c r="F63" s="12">
        <v>654.6</v>
      </c>
      <c r="G63" s="12">
        <v>0</v>
      </c>
      <c r="H63" s="9" t="s">
        <v>39</v>
      </c>
      <c r="I63" s="9"/>
      <c r="J63" s="9"/>
      <c r="K63" s="9"/>
      <c r="L63" s="12"/>
      <c r="M63" s="12">
        <f t="shared" si="71"/>
        <v>2370015.5</v>
      </c>
      <c r="N63" s="12"/>
      <c r="O63" s="12"/>
      <c r="P63" s="12"/>
      <c r="Q63" s="12"/>
      <c r="R63" s="12"/>
      <c r="S63" s="12"/>
      <c r="T63" s="12"/>
      <c r="U63" s="12"/>
      <c r="V63" s="12"/>
      <c r="W63" s="9"/>
      <c r="X63" s="12">
        <f t="shared" si="70"/>
        <v>2370015.5</v>
      </c>
      <c r="Y63" s="9" t="s">
        <v>2243</v>
      </c>
      <c r="Z63" s="15">
        <v>0</v>
      </c>
      <c r="AA63" s="15">
        <v>0</v>
      </c>
      <c r="AB63" s="15">
        <v>0</v>
      </c>
      <c r="AC63" s="15">
        <v>0</v>
      </c>
    </row>
    <row r="64" spans="1:30" s="7" customFormat="1" ht="93.75" customHeight="1" x14ac:dyDescent="0.25">
      <c r="A64" s="38">
        <f>IF(OR(D64=0,D64=""),"",COUNTA($D$20:D64))</f>
        <v>37</v>
      </c>
      <c r="B64" s="9" t="s">
        <v>109</v>
      </c>
      <c r="C64" s="11" t="s">
        <v>110</v>
      </c>
      <c r="D64" s="15">
        <v>1969</v>
      </c>
      <c r="E64" s="12">
        <v>381.3</v>
      </c>
      <c r="F64" s="12">
        <v>351.9</v>
      </c>
      <c r="G64" s="12">
        <v>29.4</v>
      </c>
      <c r="H64" s="9" t="s">
        <v>39</v>
      </c>
      <c r="I64" s="9"/>
      <c r="J64" s="9"/>
      <c r="K64" s="9"/>
      <c r="L64" s="12">
        <f t="shared" ref="L64" si="72">741*E64</f>
        <v>282543.3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9"/>
      <c r="X64" s="12">
        <f t="shared" si="70"/>
        <v>282543.3</v>
      </c>
      <c r="Y64" s="9" t="s">
        <v>2243</v>
      </c>
      <c r="Z64" s="15">
        <v>0</v>
      </c>
      <c r="AA64" s="15">
        <v>0</v>
      </c>
      <c r="AB64" s="15">
        <v>0</v>
      </c>
      <c r="AC64" s="15">
        <v>0</v>
      </c>
    </row>
    <row r="65" spans="1:29" s="7" customFormat="1" ht="93.75" customHeight="1" x14ac:dyDescent="0.25">
      <c r="A65" s="38">
        <f>IF(OR(D65=0,D65=""),"",COUNTA($D$20:D65))</f>
        <v>38</v>
      </c>
      <c r="B65" s="9" t="s">
        <v>111</v>
      </c>
      <c r="C65" s="11" t="s">
        <v>112</v>
      </c>
      <c r="D65" s="15">
        <v>1970</v>
      </c>
      <c r="E65" s="12">
        <v>822</v>
      </c>
      <c r="F65" s="12">
        <v>751</v>
      </c>
      <c r="G65" s="12">
        <v>71</v>
      </c>
      <c r="H65" s="9" t="s">
        <v>39</v>
      </c>
      <c r="I65" s="9"/>
      <c r="J65" s="9"/>
      <c r="K65" s="9"/>
      <c r="L65" s="12"/>
      <c r="M65" s="12">
        <f>3305*E65</f>
        <v>2716710</v>
      </c>
      <c r="N65" s="12"/>
      <c r="O65" s="12"/>
      <c r="P65" s="12"/>
      <c r="Q65" s="12"/>
      <c r="R65" s="12"/>
      <c r="S65" s="12"/>
      <c r="T65" s="12"/>
      <c r="U65" s="12"/>
      <c r="V65" s="12"/>
      <c r="W65" s="9"/>
      <c r="X65" s="12">
        <f t="shared" si="70"/>
        <v>2716710</v>
      </c>
      <c r="Y65" s="9" t="s">
        <v>2243</v>
      </c>
      <c r="Z65" s="15">
        <v>0</v>
      </c>
      <c r="AA65" s="15">
        <v>0</v>
      </c>
      <c r="AB65" s="15">
        <v>0</v>
      </c>
      <c r="AC65" s="15">
        <v>0</v>
      </c>
    </row>
    <row r="66" spans="1:29" s="7" customFormat="1" ht="93.75" customHeight="1" x14ac:dyDescent="0.25">
      <c r="A66" s="38" t="str">
        <f>IF(OR(D66=0,D66=""),"",COUNTA($D$20:D66))</f>
        <v/>
      </c>
      <c r="B66" s="9"/>
      <c r="C66" s="39"/>
      <c r="D66" s="15"/>
      <c r="E66" s="40">
        <f>SUM(E59:E65)</f>
        <v>4285.5</v>
      </c>
      <c r="F66" s="40">
        <f t="shared" ref="F66:G66" si="73">SUM(F59:F65)</f>
        <v>3777.2</v>
      </c>
      <c r="G66" s="40">
        <f t="shared" si="73"/>
        <v>438.59999999999997</v>
      </c>
      <c r="H66" s="9"/>
      <c r="I66" s="9"/>
      <c r="J66" s="9"/>
      <c r="K66" s="9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9"/>
      <c r="X66" s="40">
        <f t="shared" ref="X66" si="74">SUM(X59:X65)</f>
        <v>24311644.613279995</v>
      </c>
      <c r="Y66" s="40"/>
      <c r="Z66" s="40">
        <f t="shared" ref="Z66" si="75">SUM(Z59:Z65)</f>
        <v>0</v>
      </c>
      <c r="AA66" s="40">
        <f t="shared" ref="AA66" si="76">SUM(AA59:AA65)</f>
        <v>0</v>
      </c>
      <c r="AB66" s="40">
        <f t="shared" ref="AB66" si="77">SUM(AB59:AB65)</f>
        <v>0</v>
      </c>
      <c r="AC66" s="40">
        <f t="shared" ref="AC66" si="78">SUM(AC59:AC65)</f>
        <v>0</v>
      </c>
    </row>
    <row r="67" spans="1:29" s="7" customFormat="1" ht="93.75" customHeight="1" x14ac:dyDescent="0.25">
      <c r="A67" s="38" t="str">
        <f>IF(OR(D67=0,D67=""),"",COUNTA($D$20:D67))</f>
        <v/>
      </c>
      <c r="B67" s="9"/>
      <c r="C67" s="39" t="s">
        <v>2180</v>
      </c>
      <c r="D67" s="15"/>
      <c r="E67" s="12"/>
      <c r="F67" s="12"/>
      <c r="G67" s="12"/>
      <c r="H67" s="9"/>
      <c r="I67" s="9"/>
      <c r="J67" s="9"/>
      <c r="K67" s="9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9"/>
      <c r="X67" s="12"/>
      <c r="Y67" s="12"/>
      <c r="Z67" s="12"/>
      <c r="AA67" s="12"/>
      <c r="AB67" s="12"/>
      <c r="AC67" s="12"/>
    </row>
    <row r="68" spans="1:29" s="7" customFormat="1" ht="93.75" customHeight="1" x14ac:dyDescent="0.25">
      <c r="A68" s="38">
        <f>IF(OR(D68=0,D68=""),"",COUNTA($D$20:D68))</f>
        <v>39</v>
      </c>
      <c r="B68" s="9" t="s">
        <v>113</v>
      </c>
      <c r="C68" s="11" t="s">
        <v>114</v>
      </c>
      <c r="D68" s="15">
        <v>1935</v>
      </c>
      <c r="E68" s="12">
        <v>689</v>
      </c>
      <c r="F68" s="12">
        <v>477.5</v>
      </c>
      <c r="G68" s="12">
        <v>0</v>
      </c>
      <c r="H68" s="9" t="s">
        <v>39</v>
      </c>
      <c r="I68" s="9"/>
      <c r="J68" s="9"/>
      <c r="K68" s="9"/>
      <c r="L68" s="12"/>
      <c r="M68" s="12"/>
      <c r="N68" s="12"/>
      <c r="O68" s="12"/>
      <c r="P68" s="12"/>
      <c r="Q68" s="12"/>
      <c r="R68" s="12"/>
      <c r="S68" s="12"/>
      <c r="T68" s="12"/>
      <c r="U68" s="12">
        <f t="shared" ref="U68:U80" si="79">185*E68</f>
        <v>127465</v>
      </c>
      <c r="V68" s="12"/>
      <c r="W68" s="9"/>
      <c r="X68" s="12">
        <f t="shared" ref="X68:X80" si="80">L68+M68+N68+O68+P68+Q68+R68+S68+T68+U68+V68+W68</f>
        <v>127465</v>
      </c>
      <c r="Y68" s="9" t="s">
        <v>2243</v>
      </c>
      <c r="Z68" s="15">
        <v>0</v>
      </c>
      <c r="AA68" s="15">
        <v>0</v>
      </c>
      <c r="AB68" s="15">
        <v>0</v>
      </c>
      <c r="AC68" s="15">
        <v>0</v>
      </c>
    </row>
    <row r="69" spans="1:29" s="7" customFormat="1" ht="93.75" customHeight="1" x14ac:dyDescent="0.25">
      <c r="A69" s="38">
        <f>IF(OR(D69=0,D69=""),"",COUNTA($D$20:D69))</f>
        <v>40</v>
      </c>
      <c r="B69" s="9" t="s">
        <v>115</v>
      </c>
      <c r="C69" s="11" t="s">
        <v>116</v>
      </c>
      <c r="D69" s="15">
        <v>1936</v>
      </c>
      <c r="E69" s="12">
        <v>712.5</v>
      </c>
      <c r="F69" s="12">
        <v>319.7</v>
      </c>
      <c r="G69" s="12">
        <v>0</v>
      </c>
      <c r="H69" s="9" t="s">
        <v>39</v>
      </c>
      <c r="I69" s="9"/>
      <c r="J69" s="9"/>
      <c r="K69" s="9"/>
      <c r="L69" s="12">
        <f t="shared" ref="L69:L72" si="81">741*E69</f>
        <v>527962.5</v>
      </c>
      <c r="M69" s="12"/>
      <c r="N69" s="12"/>
      <c r="O69" s="12"/>
      <c r="P69" s="12"/>
      <c r="Q69" s="12"/>
      <c r="R69" s="12"/>
      <c r="S69" s="12"/>
      <c r="T69" s="12"/>
      <c r="U69" s="12">
        <f t="shared" si="79"/>
        <v>131812.5</v>
      </c>
      <c r="V69" s="12">
        <f t="shared" ref="V69:V72" si="82">34*E69</f>
        <v>24225</v>
      </c>
      <c r="W69" s="9"/>
      <c r="X69" s="12">
        <f t="shared" si="80"/>
        <v>684000</v>
      </c>
      <c r="Y69" s="9" t="s">
        <v>2243</v>
      </c>
      <c r="Z69" s="15">
        <v>0</v>
      </c>
      <c r="AA69" s="15">
        <v>0</v>
      </c>
      <c r="AB69" s="15">
        <v>0</v>
      </c>
      <c r="AC69" s="15">
        <v>0</v>
      </c>
    </row>
    <row r="70" spans="1:29" s="7" customFormat="1" ht="93.75" customHeight="1" x14ac:dyDescent="0.25">
      <c r="A70" s="38">
        <f>IF(OR(D70=0,D70=""),"",COUNTA($D$20:D70))</f>
        <v>41</v>
      </c>
      <c r="B70" s="9" t="s">
        <v>117</v>
      </c>
      <c r="C70" s="11" t="s">
        <v>118</v>
      </c>
      <c r="D70" s="15">
        <v>1936</v>
      </c>
      <c r="E70" s="12">
        <v>609</v>
      </c>
      <c r="F70" s="12">
        <v>426.8</v>
      </c>
      <c r="G70" s="12">
        <v>0</v>
      </c>
      <c r="H70" s="9" t="s">
        <v>39</v>
      </c>
      <c r="I70" s="9"/>
      <c r="J70" s="9"/>
      <c r="K70" s="9"/>
      <c r="L70" s="12">
        <f t="shared" si="81"/>
        <v>451269</v>
      </c>
      <c r="M70" s="12"/>
      <c r="N70" s="12"/>
      <c r="O70" s="12"/>
      <c r="P70" s="12"/>
      <c r="Q70" s="12"/>
      <c r="R70" s="12"/>
      <c r="S70" s="12"/>
      <c r="T70" s="12"/>
      <c r="U70" s="12">
        <f t="shared" si="79"/>
        <v>112665</v>
      </c>
      <c r="V70" s="12">
        <f t="shared" si="82"/>
        <v>20706</v>
      </c>
      <c r="W70" s="9"/>
      <c r="X70" s="12">
        <f t="shared" si="80"/>
        <v>584640</v>
      </c>
      <c r="Y70" s="9" t="s">
        <v>2243</v>
      </c>
      <c r="Z70" s="15">
        <v>0</v>
      </c>
      <c r="AA70" s="15">
        <v>0</v>
      </c>
      <c r="AB70" s="15">
        <v>0</v>
      </c>
      <c r="AC70" s="15">
        <v>0</v>
      </c>
    </row>
    <row r="71" spans="1:29" s="7" customFormat="1" ht="93.75" customHeight="1" x14ac:dyDescent="0.25">
      <c r="A71" s="38">
        <f>IF(OR(D71=0,D71=""),"",COUNTA($D$20:D71))</f>
        <v>42</v>
      </c>
      <c r="B71" s="9" t="s">
        <v>119</v>
      </c>
      <c r="C71" s="11" t="s">
        <v>120</v>
      </c>
      <c r="D71" s="15">
        <v>1936</v>
      </c>
      <c r="E71" s="12">
        <v>610</v>
      </c>
      <c r="F71" s="12">
        <v>303.39999999999998</v>
      </c>
      <c r="G71" s="12">
        <v>0</v>
      </c>
      <c r="H71" s="9" t="s">
        <v>39</v>
      </c>
      <c r="I71" s="9"/>
      <c r="J71" s="9"/>
      <c r="K71" s="9"/>
      <c r="L71" s="12">
        <f t="shared" si="81"/>
        <v>452010</v>
      </c>
      <c r="M71" s="12"/>
      <c r="N71" s="12"/>
      <c r="O71" s="12"/>
      <c r="P71" s="12"/>
      <c r="Q71" s="12"/>
      <c r="R71" s="12"/>
      <c r="S71" s="12"/>
      <c r="T71" s="12"/>
      <c r="U71" s="12">
        <f t="shared" si="79"/>
        <v>112850</v>
      </c>
      <c r="V71" s="12">
        <f t="shared" si="82"/>
        <v>20740</v>
      </c>
      <c r="W71" s="9"/>
      <c r="X71" s="12">
        <f t="shared" si="80"/>
        <v>585600</v>
      </c>
      <c r="Y71" s="9" t="s">
        <v>2243</v>
      </c>
      <c r="Z71" s="15">
        <v>0</v>
      </c>
      <c r="AA71" s="15">
        <v>0</v>
      </c>
      <c r="AB71" s="15">
        <v>0</v>
      </c>
      <c r="AC71" s="15">
        <v>0</v>
      </c>
    </row>
    <row r="72" spans="1:29" s="7" customFormat="1" ht="93.75" customHeight="1" x14ac:dyDescent="0.25">
      <c r="A72" s="38">
        <f>IF(OR(D72=0,D72=""),"",COUNTA($D$20:D72))</f>
        <v>43</v>
      </c>
      <c r="B72" s="9" t="s">
        <v>121</v>
      </c>
      <c r="C72" s="11" t="s">
        <v>122</v>
      </c>
      <c r="D72" s="15">
        <v>1936</v>
      </c>
      <c r="E72" s="12">
        <v>627.29999999999995</v>
      </c>
      <c r="F72" s="12">
        <v>307.10000000000002</v>
      </c>
      <c r="G72" s="12">
        <v>0</v>
      </c>
      <c r="H72" s="9" t="s">
        <v>39</v>
      </c>
      <c r="I72" s="9"/>
      <c r="J72" s="9"/>
      <c r="K72" s="9"/>
      <c r="L72" s="12">
        <f t="shared" si="81"/>
        <v>464829.3</v>
      </c>
      <c r="M72" s="12"/>
      <c r="N72" s="12"/>
      <c r="O72" s="12"/>
      <c r="P72" s="12"/>
      <c r="Q72" s="12"/>
      <c r="R72" s="12"/>
      <c r="S72" s="12"/>
      <c r="T72" s="12"/>
      <c r="U72" s="12">
        <f t="shared" si="79"/>
        <v>116050.49999999999</v>
      </c>
      <c r="V72" s="12">
        <f t="shared" si="82"/>
        <v>21328.199999999997</v>
      </c>
      <c r="W72" s="9"/>
      <c r="X72" s="12">
        <f t="shared" si="80"/>
        <v>602207.99999999988</v>
      </c>
      <c r="Y72" s="9" t="s">
        <v>2243</v>
      </c>
      <c r="Z72" s="15">
        <v>0</v>
      </c>
      <c r="AA72" s="15">
        <v>0</v>
      </c>
      <c r="AB72" s="15">
        <v>0</v>
      </c>
      <c r="AC72" s="15">
        <v>0</v>
      </c>
    </row>
    <row r="73" spans="1:29" s="7" customFormat="1" ht="93.75" customHeight="1" x14ac:dyDescent="0.25">
      <c r="A73" s="38">
        <f>IF(OR(D73=0,D73=""),"",COUNTA($D$20:D73))</f>
        <v>44</v>
      </c>
      <c r="B73" s="9" t="s">
        <v>123</v>
      </c>
      <c r="C73" s="11" t="s">
        <v>124</v>
      </c>
      <c r="D73" s="15">
        <v>1936</v>
      </c>
      <c r="E73" s="12">
        <v>713.34</v>
      </c>
      <c r="F73" s="12">
        <v>319.39999999999998</v>
      </c>
      <c r="G73" s="12">
        <v>0</v>
      </c>
      <c r="H73" s="9" t="s">
        <v>39</v>
      </c>
      <c r="I73" s="9"/>
      <c r="J73" s="9"/>
      <c r="K73" s="9"/>
      <c r="L73" s="12"/>
      <c r="M73" s="12"/>
      <c r="N73" s="12"/>
      <c r="O73" s="12"/>
      <c r="P73" s="12"/>
      <c r="Q73" s="12"/>
      <c r="R73" s="12"/>
      <c r="S73" s="12"/>
      <c r="T73" s="12"/>
      <c r="U73" s="12">
        <f t="shared" si="79"/>
        <v>131967.9</v>
      </c>
      <c r="V73" s="12"/>
      <c r="W73" s="9"/>
      <c r="X73" s="12">
        <f t="shared" si="80"/>
        <v>131967.9</v>
      </c>
      <c r="Y73" s="9" t="s">
        <v>2243</v>
      </c>
      <c r="Z73" s="15">
        <v>0</v>
      </c>
      <c r="AA73" s="15">
        <v>0</v>
      </c>
      <c r="AB73" s="15">
        <v>0</v>
      </c>
      <c r="AC73" s="15">
        <v>0</v>
      </c>
    </row>
    <row r="74" spans="1:29" s="7" customFormat="1" ht="93.75" customHeight="1" x14ac:dyDescent="0.25">
      <c r="A74" s="38">
        <f>IF(OR(D74=0,D74=""),"",COUNTA($D$20:D74))</f>
        <v>45</v>
      </c>
      <c r="B74" s="9" t="s">
        <v>125</v>
      </c>
      <c r="C74" s="11" t="s">
        <v>126</v>
      </c>
      <c r="D74" s="15">
        <v>1937</v>
      </c>
      <c r="E74" s="12">
        <v>695.6</v>
      </c>
      <c r="F74" s="12">
        <v>303.10000000000002</v>
      </c>
      <c r="G74" s="12">
        <v>0</v>
      </c>
      <c r="H74" s="9" t="s">
        <v>39</v>
      </c>
      <c r="I74" s="9"/>
      <c r="J74" s="9"/>
      <c r="K74" s="9"/>
      <c r="L74" s="12">
        <f t="shared" ref="L74:L75" si="83">741*E74</f>
        <v>515439.60000000003</v>
      </c>
      <c r="M74" s="12"/>
      <c r="N74" s="12">
        <f t="shared" ref="N74" si="84">754*E74</f>
        <v>524482.4</v>
      </c>
      <c r="O74" s="12">
        <f t="shared" ref="O74" si="85">681*E74</f>
        <v>473703.60000000003</v>
      </c>
      <c r="P74" s="12"/>
      <c r="Q74" s="12"/>
      <c r="R74" s="12"/>
      <c r="S74" s="12">
        <f t="shared" ref="S74" si="86">190*E74</f>
        <v>132164</v>
      </c>
      <c r="T74" s="12"/>
      <c r="U74" s="12">
        <f t="shared" si="79"/>
        <v>128686</v>
      </c>
      <c r="V74" s="12">
        <f t="shared" ref="V74:V75" si="87">34*E74</f>
        <v>23650.400000000001</v>
      </c>
      <c r="W74" s="12">
        <f t="shared" ref="W74" si="88">(L74+M74+N74+O74+P74+Q74+R74+S74+T74+U74)*0.0214</f>
        <v>37973.777840000002</v>
      </c>
      <c r="X74" s="12">
        <f t="shared" si="80"/>
        <v>1836099.7778400001</v>
      </c>
      <c r="Y74" s="9" t="s">
        <v>2243</v>
      </c>
      <c r="Z74" s="15">
        <v>0</v>
      </c>
      <c r="AA74" s="15">
        <v>0</v>
      </c>
      <c r="AB74" s="15">
        <v>0</v>
      </c>
      <c r="AC74" s="15">
        <v>0</v>
      </c>
    </row>
    <row r="75" spans="1:29" s="7" customFormat="1" ht="93.75" customHeight="1" x14ac:dyDescent="0.25">
      <c r="A75" s="38">
        <f>IF(OR(D75=0,D75=""),"",COUNTA($D$20:D75))</f>
        <v>46</v>
      </c>
      <c r="B75" s="9" t="s">
        <v>127</v>
      </c>
      <c r="C75" s="11" t="s">
        <v>128</v>
      </c>
      <c r="D75" s="15">
        <v>1937</v>
      </c>
      <c r="E75" s="12">
        <v>707.1</v>
      </c>
      <c r="F75" s="12">
        <v>293.60000000000002</v>
      </c>
      <c r="G75" s="12">
        <v>0</v>
      </c>
      <c r="H75" s="9" t="s">
        <v>39</v>
      </c>
      <c r="I75" s="9"/>
      <c r="J75" s="9"/>
      <c r="K75" s="9"/>
      <c r="L75" s="12">
        <f t="shared" si="83"/>
        <v>523961.10000000003</v>
      </c>
      <c r="M75" s="12"/>
      <c r="N75" s="12"/>
      <c r="O75" s="12"/>
      <c r="P75" s="12"/>
      <c r="Q75" s="12"/>
      <c r="R75" s="12"/>
      <c r="S75" s="12"/>
      <c r="T75" s="12"/>
      <c r="U75" s="12">
        <f t="shared" si="79"/>
        <v>130813.5</v>
      </c>
      <c r="V75" s="12">
        <f t="shared" si="87"/>
        <v>24041.4</v>
      </c>
      <c r="W75" s="9"/>
      <c r="X75" s="12">
        <f t="shared" si="80"/>
        <v>678816.00000000012</v>
      </c>
      <c r="Y75" s="9" t="s">
        <v>2243</v>
      </c>
      <c r="Z75" s="15">
        <v>0</v>
      </c>
      <c r="AA75" s="15">
        <v>0</v>
      </c>
      <c r="AB75" s="15">
        <v>0</v>
      </c>
      <c r="AC75" s="15">
        <v>0</v>
      </c>
    </row>
    <row r="76" spans="1:29" s="7" customFormat="1" ht="93.75" customHeight="1" x14ac:dyDescent="0.25">
      <c r="A76" s="38">
        <f>IF(OR(D76=0,D76=""),"",COUNTA($D$20:D76))</f>
        <v>47</v>
      </c>
      <c r="B76" s="9" t="s">
        <v>129</v>
      </c>
      <c r="C76" s="11" t="s">
        <v>130</v>
      </c>
      <c r="D76" s="15">
        <v>1938</v>
      </c>
      <c r="E76" s="12">
        <v>699.4</v>
      </c>
      <c r="F76" s="12">
        <v>321.2</v>
      </c>
      <c r="G76" s="12">
        <v>0</v>
      </c>
      <c r="H76" s="9" t="s">
        <v>39</v>
      </c>
      <c r="I76" s="9"/>
      <c r="J76" s="9"/>
      <c r="K76" s="9"/>
      <c r="L76" s="12"/>
      <c r="M76" s="12"/>
      <c r="N76" s="12"/>
      <c r="O76" s="12"/>
      <c r="P76" s="12"/>
      <c r="Q76" s="12"/>
      <c r="R76" s="12"/>
      <c r="S76" s="12"/>
      <c r="T76" s="12"/>
      <c r="U76" s="12">
        <f t="shared" si="79"/>
        <v>129389</v>
      </c>
      <c r="V76" s="12"/>
      <c r="W76" s="9"/>
      <c r="X76" s="12">
        <f t="shared" si="80"/>
        <v>129389</v>
      </c>
      <c r="Y76" s="9" t="s">
        <v>2243</v>
      </c>
      <c r="Z76" s="15">
        <v>0</v>
      </c>
      <c r="AA76" s="15">
        <v>0</v>
      </c>
      <c r="AB76" s="15">
        <v>0</v>
      </c>
      <c r="AC76" s="15">
        <v>0</v>
      </c>
    </row>
    <row r="77" spans="1:29" s="7" customFormat="1" ht="93.75" customHeight="1" x14ac:dyDescent="0.25">
      <c r="A77" s="38">
        <f>IF(OR(D77=0,D77=""),"",COUNTA($D$20:D77))</f>
        <v>48</v>
      </c>
      <c r="B77" s="9" t="s">
        <v>131</v>
      </c>
      <c r="C77" s="11" t="s">
        <v>132</v>
      </c>
      <c r="D77" s="15">
        <v>1938</v>
      </c>
      <c r="E77" s="12">
        <v>696.38</v>
      </c>
      <c r="F77" s="12">
        <v>453.5</v>
      </c>
      <c r="G77" s="12">
        <v>0</v>
      </c>
      <c r="H77" s="9" t="s">
        <v>39</v>
      </c>
      <c r="I77" s="9"/>
      <c r="J77" s="9"/>
      <c r="K77" s="9"/>
      <c r="L77" s="12"/>
      <c r="M77" s="12"/>
      <c r="N77" s="12"/>
      <c r="O77" s="12"/>
      <c r="P77" s="12"/>
      <c r="Q77" s="12"/>
      <c r="R77" s="12"/>
      <c r="S77" s="12"/>
      <c r="T77" s="12"/>
      <c r="U77" s="12">
        <f t="shared" si="79"/>
        <v>128830.3</v>
      </c>
      <c r="V77" s="12"/>
      <c r="W77" s="9"/>
      <c r="X77" s="12">
        <f t="shared" si="80"/>
        <v>128830.3</v>
      </c>
      <c r="Y77" s="9" t="s">
        <v>2243</v>
      </c>
      <c r="Z77" s="15">
        <v>0</v>
      </c>
      <c r="AA77" s="15">
        <v>0</v>
      </c>
      <c r="AB77" s="15">
        <v>0</v>
      </c>
      <c r="AC77" s="15">
        <v>0</v>
      </c>
    </row>
    <row r="78" spans="1:29" s="7" customFormat="1" ht="93.75" customHeight="1" x14ac:dyDescent="0.25">
      <c r="A78" s="38">
        <f>IF(OR(D78=0,D78=""),"",COUNTA($D$20:D78))</f>
        <v>49</v>
      </c>
      <c r="B78" s="9" t="s">
        <v>133</v>
      </c>
      <c r="C78" s="11" t="s">
        <v>134</v>
      </c>
      <c r="D78" s="15">
        <v>1939</v>
      </c>
      <c r="E78" s="12">
        <v>821</v>
      </c>
      <c r="F78" s="12">
        <v>307.10000000000002</v>
      </c>
      <c r="G78" s="12">
        <v>0</v>
      </c>
      <c r="H78" s="9" t="s">
        <v>39</v>
      </c>
      <c r="I78" s="9"/>
      <c r="J78" s="9"/>
      <c r="K78" s="9"/>
      <c r="L78" s="12"/>
      <c r="M78" s="12"/>
      <c r="N78" s="12"/>
      <c r="O78" s="12"/>
      <c r="P78" s="12"/>
      <c r="Q78" s="12"/>
      <c r="R78" s="12"/>
      <c r="S78" s="12"/>
      <c r="T78" s="12"/>
      <c r="U78" s="12">
        <f t="shared" si="79"/>
        <v>151885</v>
      </c>
      <c r="V78" s="12"/>
      <c r="W78" s="9"/>
      <c r="X78" s="12">
        <f t="shared" si="80"/>
        <v>151885</v>
      </c>
      <c r="Y78" s="9" t="s">
        <v>2243</v>
      </c>
      <c r="Z78" s="15">
        <v>0</v>
      </c>
      <c r="AA78" s="15">
        <v>0</v>
      </c>
      <c r="AB78" s="15">
        <v>0</v>
      </c>
      <c r="AC78" s="15">
        <v>0</v>
      </c>
    </row>
    <row r="79" spans="1:29" s="7" customFormat="1" ht="93.75" customHeight="1" x14ac:dyDescent="0.25">
      <c r="A79" s="38">
        <f>IF(OR(D79=0,D79=""),"",COUNTA($D$20:D79))</f>
        <v>50</v>
      </c>
      <c r="B79" s="9" t="s">
        <v>135</v>
      </c>
      <c r="C79" s="11" t="s">
        <v>136</v>
      </c>
      <c r="D79" s="15">
        <v>1952</v>
      </c>
      <c r="E79" s="12">
        <v>768.4</v>
      </c>
      <c r="F79" s="12">
        <v>355.9</v>
      </c>
      <c r="G79" s="12">
        <v>0</v>
      </c>
      <c r="H79" s="9" t="s">
        <v>39</v>
      </c>
      <c r="I79" s="9"/>
      <c r="J79" s="9"/>
      <c r="K79" s="9"/>
      <c r="L79" s="12"/>
      <c r="M79" s="12"/>
      <c r="N79" s="12"/>
      <c r="O79" s="12"/>
      <c r="P79" s="12"/>
      <c r="Q79" s="12"/>
      <c r="R79" s="12"/>
      <c r="S79" s="12"/>
      <c r="T79" s="12"/>
      <c r="U79" s="12">
        <f t="shared" si="79"/>
        <v>142154</v>
      </c>
      <c r="V79" s="12"/>
      <c r="W79" s="9"/>
      <c r="X79" s="12">
        <f t="shared" si="80"/>
        <v>142154</v>
      </c>
      <c r="Y79" s="9" t="s">
        <v>2243</v>
      </c>
      <c r="Z79" s="15">
        <v>0</v>
      </c>
      <c r="AA79" s="15">
        <v>0</v>
      </c>
      <c r="AB79" s="15">
        <v>0</v>
      </c>
      <c r="AC79" s="15">
        <v>0</v>
      </c>
    </row>
    <row r="80" spans="1:29" s="7" customFormat="1" ht="93.75" customHeight="1" x14ac:dyDescent="0.25">
      <c r="A80" s="38">
        <f>IF(OR(D80=0,D80=""),"",COUNTA($D$20:D80))</f>
        <v>51</v>
      </c>
      <c r="B80" s="9" t="s">
        <v>137</v>
      </c>
      <c r="C80" s="11" t="s">
        <v>138</v>
      </c>
      <c r="D80" s="15">
        <v>1953</v>
      </c>
      <c r="E80" s="12">
        <v>718.2</v>
      </c>
      <c r="F80" s="12">
        <v>490.3</v>
      </c>
      <c r="G80" s="12">
        <v>0</v>
      </c>
      <c r="H80" s="9" t="s">
        <v>39</v>
      </c>
      <c r="I80" s="9"/>
      <c r="J80" s="9"/>
      <c r="K80" s="9"/>
      <c r="L80" s="12"/>
      <c r="M80" s="12"/>
      <c r="N80" s="12"/>
      <c r="O80" s="12"/>
      <c r="P80" s="12"/>
      <c r="Q80" s="12"/>
      <c r="R80" s="12"/>
      <c r="S80" s="12"/>
      <c r="T80" s="12"/>
      <c r="U80" s="12">
        <f t="shared" si="79"/>
        <v>132867</v>
      </c>
      <c r="V80" s="12"/>
      <c r="W80" s="9"/>
      <c r="X80" s="12">
        <f t="shared" si="80"/>
        <v>132867</v>
      </c>
      <c r="Y80" s="9" t="s">
        <v>2243</v>
      </c>
      <c r="Z80" s="15">
        <v>0</v>
      </c>
      <c r="AA80" s="15">
        <v>0</v>
      </c>
      <c r="AB80" s="15">
        <v>0</v>
      </c>
      <c r="AC80" s="15">
        <v>0</v>
      </c>
    </row>
    <row r="81" spans="1:29" s="7" customFormat="1" ht="93.75" customHeight="1" x14ac:dyDescent="0.25">
      <c r="A81" s="38" t="str">
        <f>IF(OR(D81=0,D81=""),"",COUNTA($D$20:D81))</f>
        <v/>
      </c>
      <c r="B81" s="9"/>
      <c r="C81" s="39"/>
      <c r="D81" s="15"/>
      <c r="E81" s="40">
        <f>SUM(E68:E80)</f>
        <v>9067.2200000000012</v>
      </c>
      <c r="F81" s="40">
        <f t="shared" ref="F81:G81" si="89">SUM(F68:F80)</f>
        <v>4678.5999999999995</v>
      </c>
      <c r="G81" s="40">
        <f t="shared" si="89"/>
        <v>0</v>
      </c>
      <c r="H81" s="9"/>
      <c r="I81" s="9"/>
      <c r="J81" s="9"/>
      <c r="K81" s="9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9"/>
      <c r="X81" s="40">
        <f t="shared" ref="X81" si="90">SUM(X68:X80)</f>
        <v>5915921.9778399998</v>
      </c>
      <c r="Y81" s="40"/>
      <c r="Z81" s="40">
        <f t="shared" ref="Z81" si="91">SUM(Z68:Z80)</f>
        <v>0</v>
      </c>
      <c r="AA81" s="40">
        <f t="shared" ref="AA81" si="92">SUM(AA68:AA80)</f>
        <v>0</v>
      </c>
      <c r="AB81" s="40">
        <f t="shared" ref="AB81" si="93">SUM(AB68:AB80)</f>
        <v>0</v>
      </c>
      <c r="AC81" s="40">
        <f t="shared" ref="AC81" si="94">SUM(AC68:AC80)</f>
        <v>0</v>
      </c>
    </row>
    <row r="82" spans="1:29" s="7" customFormat="1" ht="93.75" customHeight="1" x14ac:dyDescent="0.25">
      <c r="A82" s="38" t="str">
        <f>IF(OR(D82=0,D82=""),"",COUNTA($D$20:D82))</f>
        <v/>
      </c>
      <c r="B82" s="9"/>
      <c r="C82" s="39" t="s">
        <v>2181</v>
      </c>
      <c r="D82" s="15"/>
      <c r="E82" s="12"/>
      <c r="F82" s="12"/>
      <c r="G82" s="12"/>
      <c r="H82" s="9"/>
      <c r="I82" s="9"/>
      <c r="J82" s="9"/>
      <c r="K82" s="9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9"/>
      <c r="X82" s="12"/>
      <c r="Y82" s="12"/>
      <c r="Z82" s="12"/>
      <c r="AA82" s="12"/>
      <c r="AB82" s="12"/>
      <c r="AC82" s="12"/>
    </row>
    <row r="83" spans="1:29" s="7" customFormat="1" ht="93.75" customHeight="1" x14ac:dyDescent="0.25">
      <c r="A83" s="38">
        <f>IF(OR(D83=0,D83=""),"",COUNTA($D$20:D83))</f>
        <v>52</v>
      </c>
      <c r="B83" s="9" t="s">
        <v>139</v>
      </c>
      <c r="C83" s="11" t="s">
        <v>140</v>
      </c>
      <c r="D83" s="15">
        <v>1950</v>
      </c>
      <c r="E83" s="12">
        <v>236.2</v>
      </c>
      <c r="F83" s="12">
        <v>236.2</v>
      </c>
      <c r="G83" s="12">
        <v>0</v>
      </c>
      <c r="H83" s="9" t="s">
        <v>39</v>
      </c>
      <c r="I83" s="9"/>
      <c r="J83" s="9"/>
      <c r="K83" s="9"/>
      <c r="L83" s="12">
        <f t="shared" ref="L83" si="95">741*E83</f>
        <v>175024.19999999998</v>
      </c>
      <c r="M83" s="12">
        <f>3305*E83</f>
        <v>780641</v>
      </c>
      <c r="N83" s="12">
        <f t="shared" ref="N83" si="96">754*E83</f>
        <v>178094.8</v>
      </c>
      <c r="O83" s="12">
        <f t="shared" ref="O83" si="97">681*E83</f>
        <v>160852.19999999998</v>
      </c>
      <c r="P83" s="12">
        <f>576*E83</f>
        <v>136051.19999999998</v>
      </c>
      <c r="Q83" s="12"/>
      <c r="R83" s="12">
        <f>5443*E83</f>
        <v>1285636.5999999999</v>
      </c>
      <c r="S83" s="12"/>
      <c r="T83" s="12">
        <f t="shared" ref="T83" si="98">4818*E83</f>
        <v>1138011.5999999999</v>
      </c>
      <c r="U83" s="12">
        <f t="shared" ref="U83" si="99">185*E83</f>
        <v>43697</v>
      </c>
      <c r="V83" s="12">
        <f>34*E83</f>
        <v>8030.7999999999993</v>
      </c>
      <c r="W83" s="12">
        <f t="shared" ref="W83" si="100">(L83+M83+N83+O83+P83+Q83+R83+S83+T83+U83)*0.0214</f>
        <v>83417.38403999999</v>
      </c>
      <c r="X83" s="12">
        <f>L83+M83+N83+O83+P83+Q83+R83+S83+T83+U83+V83+W83</f>
        <v>3989456.7840399994</v>
      </c>
      <c r="Y83" s="9" t="s">
        <v>2243</v>
      </c>
      <c r="Z83" s="15">
        <v>0</v>
      </c>
      <c r="AA83" s="15">
        <v>0</v>
      </c>
      <c r="AB83" s="15">
        <v>0</v>
      </c>
      <c r="AC83" s="15">
        <v>0</v>
      </c>
    </row>
    <row r="84" spans="1:29" s="7" customFormat="1" ht="93.75" customHeight="1" x14ac:dyDescent="0.25">
      <c r="A84" s="38" t="str">
        <f>IF(OR(D84=0,D84=""),"",COUNTA($D$20:D84))</f>
        <v/>
      </c>
      <c r="B84" s="9"/>
      <c r="C84" s="39"/>
      <c r="D84" s="15"/>
      <c r="E84" s="40">
        <f>SUM(E83)</f>
        <v>236.2</v>
      </c>
      <c r="F84" s="40">
        <f t="shared" ref="F84:G84" si="101">SUM(F83)</f>
        <v>236.2</v>
      </c>
      <c r="G84" s="40">
        <f t="shared" si="101"/>
        <v>0</v>
      </c>
      <c r="H84" s="9"/>
      <c r="I84" s="9"/>
      <c r="J84" s="9"/>
      <c r="K84" s="9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9"/>
      <c r="X84" s="40">
        <f t="shared" ref="X84" si="102">SUM(X83)</f>
        <v>3989456.7840399994</v>
      </c>
      <c r="Y84" s="40"/>
      <c r="Z84" s="40">
        <f t="shared" ref="Z84" si="103">SUM(Z83)</f>
        <v>0</v>
      </c>
      <c r="AA84" s="40">
        <f t="shared" ref="AA84" si="104">SUM(AA83)</f>
        <v>0</v>
      </c>
      <c r="AB84" s="40">
        <f t="shared" ref="AB84" si="105">SUM(AB83)</f>
        <v>0</v>
      </c>
      <c r="AC84" s="40">
        <f t="shared" ref="AC84" si="106">SUM(AC83)</f>
        <v>0</v>
      </c>
    </row>
    <row r="85" spans="1:29" s="7" customFormat="1" ht="93.75" customHeight="1" x14ac:dyDescent="0.25">
      <c r="A85" s="38" t="str">
        <f>IF(OR(D85=0,D85=""),"",COUNTA($D$20:D85))</f>
        <v/>
      </c>
      <c r="B85" s="9"/>
      <c r="C85" s="39" t="s">
        <v>2248</v>
      </c>
      <c r="D85" s="15"/>
      <c r="E85" s="12"/>
      <c r="F85" s="12"/>
      <c r="G85" s="12"/>
      <c r="H85" s="9"/>
      <c r="I85" s="9"/>
      <c r="J85" s="9"/>
      <c r="K85" s="9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9"/>
      <c r="X85" s="12"/>
      <c r="Y85" s="12"/>
      <c r="Z85" s="12"/>
      <c r="AA85" s="12"/>
      <c r="AB85" s="12"/>
      <c r="AC85" s="12"/>
    </row>
    <row r="86" spans="1:29" s="7" customFormat="1" ht="93.75" customHeight="1" x14ac:dyDescent="0.25">
      <c r="A86" s="38">
        <f>IF(OR(D86=0,D86=""),"",COUNTA($D$20:D86))</f>
        <v>53</v>
      </c>
      <c r="B86" s="9" t="s">
        <v>141</v>
      </c>
      <c r="C86" s="11" t="s">
        <v>142</v>
      </c>
      <c r="D86" s="15">
        <v>1949</v>
      </c>
      <c r="E86" s="12">
        <v>2475.1</v>
      </c>
      <c r="F86" s="12">
        <v>1001.3</v>
      </c>
      <c r="G86" s="12">
        <v>482.3</v>
      </c>
      <c r="H86" s="9" t="s">
        <v>39</v>
      </c>
      <c r="I86" s="9"/>
      <c r="J86" s="9"/>
      <c r="K86" s="9"/>
      <c r="L86" s="12"/>
      <c r="M86" s="12"/>
      <c r="N86" s="12">
        <f t="shared" ref="N86" si="107">754*E86</f>
        <v>1866225.4</v>
      </c>
      <c r="O86" s="12"/>
      <c r="P86" s="12"/>
      <c r="Q86" s="12"/>
      <c r="R86" s="12"/>
      <c r="S86" s="12"/>
      <c r="T86" s="12">
        <f t="shared" ref="T86" si="108">4818*E86</f>
        <v>11925031.799999999</v>
      </c>
      <c r="U86" s="12"/>
      <c r="V86" s="12">
        <f>34*E86</f>
        <v>84153.4</v>
      </c>
      <c r="W86" s="12">
        <f t="shared" ref="W86" si="109">(L86+M86+N86+O86+P86+Q86+R86+S86+T86+U86)*0.0214</f>
        <v>295132.90407999995</v>
      </c>
      <c r="X86" s="12">
        <f t="shared" ref="X86:X150" si="110">L86+M86+N86+O86+P86+Q86+R86+S86+T86+U86+V86+W86</f>
        <v>14170543.504079999</v>
      </c>
      <c r="Y86" s="9" t="s">
        <v>2243</v>
      </c>
      <c r="Z86" s="15">
        <v>0</v>
      </c>
      <c r="AA86" s="15">
        <v>0</v>
      </c>
      <c r="AB86" s="15">
        <v>0</v>
      </c>
      <c r="AC86" s="15">
        <v>0</v>
      </c>
    </row>
    <row r="87" spans="1:29" s="7" customFormat="1" ht="93.75" customHeight="1" x14ac:dyDescent="0.25">
      <c r="A87" s="38">
        <f>IF(OR(D87=0,D87=""),"",COUNTA($D$20:D87))</f>
        <v>54</v>
      </c>
      <c r="B87" s="9" t="s">
        <v>2171</v>
      </c>
      <c r="C87" s="11" t="s">
        <v>2159</v>
      </c>
      <c r="D87" s="15">
        <v>1999</v>
      </c>
      <c r="E87" s="12">
        <v>4423.8999999999996</v>
      </c>
      <c r="F87" s="12">
        <v>2743.7</v>
      </c>
      <c r="G87" s="12">
        <v>0</v>
      </c>
      <c r="H87" s="9" t="s">
        <v>497</v>
      </c>
      <c r="I87" s="9">
        <f>J87+K87</f>
        <v>2</v>
      </c>
      <c r="J87" s="9">
        <v>2</v>
      </c>
      <c r="K87" s="9"/>
      <c r="L87" s="12"/>
      <c r="M87" s="12"/>
      <c r="N87" s="12"/>
      <c r="O87" s="12"/>
      <c r="P87" s="12"/>
      <c r="Q87" s="12">
        <f>4023848*I87</f>
        <v>8047696</v>
      </c>
      <c r="R87" s="12"/>
      <c r="S87" s="12"/>
      <c r="T87" s="12"/>
      <c r="U87" s="12"/>
      <c r="V87" s="12">
        <f>48*E87</f>
        <v>212347.19999999998</v>
      </c>
      <c r="W87" s="12"/>
      <c r="X87" s="12">
        <f t="shared" ref="X87" si="111">L87+M87+N87+O87+P87+Q87+R87+S87+T87+U87+V87+W87</f>
        <v>8260043.2000000002</v>
      </c>
      <c r="Y87" s="9" t="s">
        <v>2243</v>
      </c>
      <c r="Z87" s="15">
        <v>0</v>
      </c>
      <c r="AA87" s="15">
        <v>0</v>
      </c>
      <c r="AB87" s="15">
        <v>0</v>
      </c>
      <c r="AC87" s="15">
        <v>0</v>
      </c>
    </row>
    <row r="88" spans="1:29" s="7" customFormat="1" ht="93.75" customHeight="1" x14ac:dyDescent="0.25">
      <c r="A88" s="38">
        <f>IF(OR(D88=0,D88=""),"",COUNTA($D$20:D88))</f>
        <v>55</v>
      </c>
      <c r="B88" s="9" t="s">
        <v>143</v>
      </c>
      <c r="C88" s="11" t="s">
        <v>144</v>
      </c>
      <c r="D88" s="15">
        <v>1951</v>
      </c>
      <c r="E88" s="12">
        <v>2589.9</v>
      </c>
      <c r="F88" s="12">
        <v>1674.8</v>
      </c>
      <c r="G88" s="12">
        <v>915.1</v>
      </c>
      <c r="H88" s="9" t="s">
        <v>145</v>
      </c>
      <c r="I88" s="9"/>
      <c r="J88" s="9"/>
      <c r="K88" s="9"/>
      <c r="L88" s="12">
        <f>741*E88</f>
        <v>1919115.9000000001</v>
      </c>
      <c r="M88" s="12">
        <f>3305*E88</f>
        <v>8559619.5</v>
      </c>
      <c r="N88" s="12">
        <f>754*E88</f>
        <v>1952784.6</v>
      </c>
      <c r="O88" s="12">
        <f>863*E88</f>
        <v>2235083.7000000002</v>
      </c>
      <c r="P88" s="12">
        <f>576*E88</f>
        <v>1491782.4000000001</v>
      </c>
      <c r="Q88" s="12"/>
      <c r="R88" s="12"/>
      <c r="S88" s="12">
        <f>297*E88</f>
        <v>769200.3</v>
      </c>
      <c r="T88" s="12"/>
      <c r="U88" s="12">
        <f>259*E88</f>
        <v>670784.1</v>
      </c>
      <c r="V88" s="12">
        <f>329*E88</f>
        <v>852077.1</v>
      </c>
      <c r="W88" s="9"/>
      <c r="X88" s="12">
        <f t="shared" si="110"/>
        <v>18450447.600000001</v>
      </c>
      <c r="Y88" s="9" t="s">
        <v>2243</v>
      </c>
      <c r="Z88" s="15">
        <v>0</v>
      </c>
      <c r="AA88" s="15">
        <v>0</v>
      </c>
      <c r="AB88" s="15">
        <v>0</v>
      </c>
      <c r="AC88" s="15">
        <v>0</v>
      </c>
    </row>
    <row r="89" spans="1:29" s="7" customFormat="1" ht="93.75" customHeight="1" x14ac:dyDescent="0.25">
      <c r="A89" s="38">
        <f>IF(OR(D89=0,D89=""),"",COUNTA($D$20:D89))</f>
        <v>56</v>
      </c>
      <c r="B89" s="9" t="s">
        <v>146</v>
      </c>
      <c r="C89" s="11" t="s">
        <v>147</v>
      </c>
      <c r="D89" s="15">
        <v>1951</v>
      </c>
      <c r="E89" s="12">
        <v>1481.9</v>
      </c>
      <c r="F89" s="12">
        <v>727</v>
      </c>
      <c r="G89" s="12">
        <v>578.6</v>
      </c>
      <c r="H89" s="9" t="s">
        <v>39</v>
      </c>
      <c r="I89" s="9"/>
      <c r="J89" s="9"/>
      <c r="K89" s="9"/>
      <c r="L89" s="12">
        <f t="shared" ref="L89" si="112">741*E89</f>
        <v>1098087.9000000001</v>
      </c>
      <c r="M89" s="12">
        <f>3305*E89</f>
        <v>4897679.5</v>
      </c>
      <c r="N89" s="12">
        <f t="shared" ref="N89" si="113">754*E89</f>
        <v>1117352.6000000001</v>
      </c>
      <c r="O89" s="12">
        <f t="shared" ref="O89" si="114">681*E89</f>
        <v>1009173.9</v>
      </c>
      <c r="P89" s="12">
        <f>576*E89</f>
        <v>853574.4</v>
      </c>
      <c r="Q89" s="12"/>
      <c r="R89" s="12"/>
      <c r="S89" s="12"/>
      <c r="T89" s="12"/>
      <c r="U89" s="12">
        <f t="shared" ref="U89" si="115">185*E89</f>
        <v>274151.5</v>
      </c>
      <c r="V89" s="12">
        <f>34*E89</f>
        <v>50384.600000000006</v>
      </c>
      <c r="W89" s="9"/>
      <c r="X89" s="12">
        <f t="shared" si="110"/>
        <v>9300404.4000000004</v>
      </c>
      <c r="Y89" s="9" t="s">
        <v>2243</v>
      </c>
      <c r="Z89" s="15">
        <v>0</v>
      </c>
      <c r="AA89" s="15">
        <v>0</v>
      </c>
      <c r="AB89" s="15">
        <v>0</v>
      </c>
      <c r="AC89" s="15">
        <v>0</v>
      </c>
    </row>
    <row r="90" spans="1:29" s="7" customFormat="1" ht="93.75" customHeight="1" x14ac:dyDescent="0.25">
      <c r="A90" s="38">
        <f>IF(OR(D90=0,D90=""),"",COUNTA($D$20:D90))</f>
        <v>57</v>
      </c>
      <c r="B90" s="9" t="s">
        <v>148</v>
      </c>
      <c r="C90" s="11" t="s">
        <v>149</v>
      </c>
      <c r="D90" s="15">
        <v>1953</v>
      </c>
      <c r="E90" s="12">
        <v>1283.92</v>
      </c>
      <c r="F90" s="12">
        <v>645.23</v>
      </c>
      <c r="G90" s="12">
        <v>0</v>
      </c>
      <c r="H90" s="9" t="s">
        <v>39</v>
      </c>
      <c r="I90" s="9"/>
      <c r="J90" s="9"/>
      <c r="K90" s="9"/>
      <c r="L90" s="12"/>
      <c r="M90" s="12"/>
      <c r="N90" s="12"/>
      <c r="O90" s="12"/>
      <c r="P90" s="12"/>
      <c r="Q90" s="12"/>
      <c r="R90" s="12"/>
      <c r="S90" s="12"/>
      <c r="T90" s="12">
        <f t="shared" ref="T90:T92" si="116">4818*E90</f>
        <v>6185926.5600000005</v>
      </c>
      <c r="U90" s="12"/>
      <c r="V90" s="12"/>
      <c r="W90" s="9"/>
      <c r="X90" s="12">
        <f t="shared" si="110"/>
        <v>6185926.5600000005</v>
      </c>
      <c r="Y90" s="9" t="s">
        <v>2243</v>
      </c>
      <c r="Z90" s="15">
        <v>0</v>
      </c>
      <c r="AA90" s="15">
        <v>0</v>
      </c>
      <c r="AB90" s="15">
        <v>0</v>
      </c>
      <c r="AC90" s="15">
        <v>0</v>
      </c>
    </row>
    <row r="91" spans="1:29" s="7" customFormat="1" ht="93.75" customHeight="1" x14ac:dyDescent="0.25">
      <c r="A91" s="38">
        <f>IF(OR(D91=0,D91=""),"",COUNTA($D$20:D91))</f>
        <v>58</v>
      </c>
      <c r="B91" s="9" t="s">
        <v>150</v>
      </c>
      <c r="C91" s="11" t="s">
        <v>151</v>
      </c>
      <c r="D91" s="15">
        <v>1953</v>
      </c>
      <c r="E91" s="12">
        <v>359.9</v>
      </c>
      <c r="F91" s="12">
        <v>359.9</v>
      </c>
      <c r="G91" s="12"/>
      <c r="H91" s="9" t="s">
        <v>39</v>
      </c>
      <c r="I91" s="9"/>
      <c r="J91" s="9"/>
      <c r="K91" s="9"/>
      <c r="L91" s="12">
        <f t="shared" ref="L91:L95" si="117">741*E91</f>
        <v>266685.89999999997</v>
      </c>
      <c r="M91" s="12"/>
      <c r="N91" s="12">
        <f t="shared" ref="N91:N93" si="118">754*E91</f>
        <v>271364.59999999998</v>
      </c>
      <c r="O91" s="12">
        <f t="shared" ref="O91:O95" si="119">681*E91</f>
        <v>245091.9</v>
      </c>
      <c r="P91" s="12">
        <f t="shared" ref="P91:P95" si="120">576*E91</f>
        <v>207302.39999999999</v>
      </c>
      <c r="Q91" s="12"/>
      <c r="R91" s="12">
        <f t="shared" ref="R91:R92" si="121">5443*E91</f>
        <v>1958935.7</v>
      </c>
      <c r="S91" s="12"/>
      <c r="T91" s="12">
        <f t="shared" si="116"/>
        <v>1733998.2</v>
      </c>
      <c r="U91" s="12">
        <f t="shared" ref="U91:U95" si="122">185*E91</f>
        <v>66581.5</v>
      </c>
      <c r="V91" s="12">
        <f t="shared" ref="V91:V93" si="123">34*E91</f>
        <v>12236.599999999999</v>
      </c>
      <c r="W91" s="12">
        <f t="shared" ref="W91:W92" si="124">(L91+M91+N91+O91+P91+Q91+R91+S91+T91+U91)*0.0214</f>
        <v>101649.14827999999</v>
      </c>
      <c r="X91" s="12">
        <f t="shared" si="110"/>
        <v>4863845.9482800001</v>
      </c>
      <c r="Y91" s="9" t="s">
        <v>2243</v>
      </c>
      <c r="Z91" s="15">
        <v>0</v>
      </c>
      <c r="AA91" s="15">
        <v>0</v>
      </c>
      <c r="AB91" s="15">
        <v>0</v>
      </c>
      <c r="AC91" s="15">
        <v>0</v>
      </c>
    </row>
    <row r="92" spans="1:29" s="7" customFormat="1" ht="93.75" customHeight="1" x14ac:dyDescent="0.25">
      <c r="A92" s="38">
        <f>IF(OR(D92=0,D92=""),"",COUNTA($D$20:D92))</f>
        <v>59</v>
      </c>
      <c r="B92" s="9" t="s">
        <v>152</v>
      </c>
      <c r="C92" s="11" t="s">
        <v>153</v>
      </c>
      <c r="D92" s="15">
        <v>1956</v>
      </c>
      <c r="E92" s="12">
        <v>775.4</v>
      </c>
      <c r="F92" s="12">
        <v>617.6</v>
      </c>
      <c r="G92" s="12">
        <v>0</v>
      </c>
      <c r="H92" s="9" t="s">
        <v>39</v>
      </c>
      <c r="I92" s="9"/>
      <c r="J92" s="9"/>
      <c r="K92" s="9"/>
      <c r="L92" s="12">
        <f t="shared" si="117"/>
        <v>574571.4</v>
      </c>
      <c r="M92" s="12">
        <f t="shared" ref="M92:M95" si="125">3305*E92</f>
        <v>2562697</v>
      </c>
      <c r="N92" s="12">
        <f t="shared" si="118"/>
        <v>584651.6</v>
      </c>
      <c r="O92" s="12">
        <f t="shared" si="119"/>
        <v>528047.4</v>
      </c>
      <c r="P92" s="12">
        <f t="shared" si="120"/>
        <v>446630.39999999997</v>
      </c>
      <c r="Q92" s="12"/>
      <c r="R92" s="12">
        <f t="shared" si="121"/>
        <v>4220502.2</v>
      </c>
      <c r="S92" s="12">
        <f t="shared" ref="S92:S93" si="126">190*E92</f>
        <v>147326</v>
      </c>
      <c r="T92" s="12">
        <f t="shared" si="116"/>
        <v>3735877.1999999997</v>
      </c>
      <c r="U92" s="12">
        <f t="shared" si="122"/>
        <v>143449</v>
      </c>
      <c r="V92" s="12">
        <f t="shared" si="123"/>
        <v>26363.599999999999</v>
      </c>
      <c r="W92" s="12">
        <f t="shared" si="124"/>
        <v>276996.29707999999</v>
      </c>
      <c r="X92" s="12">
        <f t="shared" si="110"/>
        <v>13247112.09708</v>
      </c>
      <c r="Y92" s="9" t="s">
        <v>2243</v>
      </c>
      <c r="Z92" s="15">
        <v>0</v>
      </c>
      <c r="AA92" s="15">
        <v>0</v>
      </c>
      <c r="AB92" s="15">
        <v>0</v>
      </c>
      <c r="AC92" s="15">
        <v>0</v>
      </c>
    </row>
    <row r="93" spans="1:29" s="7" customFormat="1" ht="93.75" customHeight="1" x14ac:dyDescent="0.25">
      <c r="A93" s="38">
        <f>IF(OR(D93=0,D93=""),"",COUNTA($D$20:D93))</f>
        <v>60</v>
      </c>
      <c r="B93" s="9" t="s">
        <v>154</v>
      </c>
      <c r="C93" s="11" t="s">
        <v>155</v>
      </c>
      <c r="D93" s="15">
        <v>1956</v>
      </c>
      <c r="E93" s="12">
        <v>703.1</v>
      </c>
      <c r="F93" s="12">
        <v>484.1</v>
      </c>
      <c r="G93" s="12">
        <v>0</v>
      </c>
      <c r="H93" s="9" t="s">
        <v>39</v>
      </c>
      <c r="I93" s="9"/>
      <c r="J93" s="9"/>
      <c r="K93" s="9"/>
      <c r="L93" s="12">
        <f t="shared" si="117"/>
        <v>520997.10000000003</v>
      </c>
      <c r="M93" s="12">
        <f t="shared" si="125"/>
        <v>2323745.5</v>
      </c>
      <c r="N93" s="12">
        <f t="shared" si="118"/>
        <v>530137.4</v>
      </c>
      <c r="O93" s="12">
        <f t="shared" si="119"/>
        <v>478811.10000000003</v>
      </c>
      <c r="P93" s="12">
        <f t="shared" si="120"/>
        <v>404985.60000000003</v>
      </c>
      <c r="Q93" s="12"/>
      <c r="R93" s="12"/>
      <c r="S93" s="12">
        <f t="shared" si="126"/>
        <v>133589</v>
      </c>
      <c r="T93" s="12"/>
      <c r="U93" s="12">
        <f t="shared" si="122"/>
        <v>130073.5</v>
      </c>
      <c r="V93" s="12">
        <f t="shared" si="123"/>
        <v>23905.4</v>
      </c>
      <c r="W93" s="9"/>
      <c r="X93" s="12">
        <f t="shared" si="110"/>
        <v>4546244.6000000006</v>
      </c>
      <c r="Y93" s="9" t="s">
        <v>2243</v>
      </c>
      <c r="Z93" s="15">
        <v>0</v>
      </c>
      <c r="AA93" s="15">
        <v>0</v>
      </c>
      <c r="AB93" s="15">
        <v>0</v>
      </c>
      <c r="AC93" s="15">
        <v>0</v>
      </c>
    </row>
    <row r="94" spans="1:29" s="7" customFormat="1" ht="93.75" customHeight="1" x14ac:dyDescent="0.25">
      <c r="A94" s="38">
        <f>IF(OR(D94=0,D94=""),"",COUNTA($D$20:D94))</f>
        <v>61</v>
      </c>
      <c r="B94" s="9" t="s">
        <v>156</v>
      </c>
      <c r="C94" s="11" t="s">
        <v>157</v>
      </c>
      <c r="D94" s="15">
        <v>1957</v>
      </c>
      <c r="E94" s="12">
        <v>789.6</v>
      </c>
      <c r="F94" s="12">
        <v>702.41</v>
      </c>
      <c r="G94" s="12">
        <v>87.190000000000055</v>
      </c>
      <c r="H94" s="9" t="s">
        <v>39</v>
      </c>
      <c r="I94" s="9"/>
      <c r="J94" s="9"/>
      <c r="K94" s="9"/>
      <c r="L94" s="12">
        <f t="shared" si="117"/>
        <v>585093.6</v>
      </c>
      <c r="M94" s="12">
        <f t="shared" si="125"/>
        <v>2609628</v>
      </c>
      <c r="N94" s="12"/>
      <c r="O94" s="12">
        <f t="shared" si="119"/>
        <v>537717.6</v>
      </c>
      <c r="P94" s="12">
        <f t="shared" si="120"/>
        <v>454809.60000000003</v>
      </c>
      <c r="Q94" s="12"/>
      <c r="R94" s="12">
        <f>5443*E94</f>
        <v>4297792.8</v>
      </c>
      <c r="S94" s="12"/>
      <c r="T94" s="12">
        <f t="shared" ref="T94" si="127">4818*E94</f>
        <v>3804292.8000000003</v>
      </c>
      <c r="U94" s="12">
        <f t="shared" si="122"/>
        <v>146076</v>
      </c>
      <c r="V94" s="12"/>
      <c r="W94" s="12">
        <f t="shared" ref="W94" si="128">(L94+M94+N94+O94+P94+Q94+R94+S94+T94+U94)*0.0214</f>
        <v>266117.78256000002</v>
      </c>
      <c r="X94" s="12">
        <f t="shared" si="110"/>
        <v>12701528.182560001</v>
      </c>
      <c r="Y94" s="9" t="s">
        <v>2243</v>
      </c>
      <c r="Z94" s="15">
        <v>0</v>
      </c>
      <c r="AA94" s="15">
        <v>0</v>
      </c>
      <c r="AB94" s="15">
        <v>0</v>
      </c>
      <c r="AC94" s="15">
        <v>0</v>
      </c>
    </row>
    <row r="95" spans="1:29" s="7" customFormat="1" ht="93.75" customHeight="1" x14ac:dyDescent="0.25">
      <c r="A95" s="38">
        <f>IF(OR(D95=0,D95=""),"",COUNTA($D$20:D95))</f>
        <v>62</v>
      </c>
      <c r="B95" s="9" t="s">
        <v>158</v>
      </c>
      <c r="C95" s="11" t="s">
        <v>159</v>
      </c>
      <c r="D95" s="15">
        <v>1957</v>
      </c>
      <c r="E95" s="12">
        <v>1524.3</v>
      </c>
      <c r="F95" s="12">
        <v>1405.49</v>
      </c>
      <c r="G95" s="12">
        <v>0</v>
      </c>
      <c r="H95" s="9" t="s">
        <v>39</v>
      </c>
      <c r="I95" s="9"/>
      <c r="J95" s="9"/>
      <c r="K95" s="9"/>
      <c r="L95" s="12">
        <f t="shared" si="117"/>
        <v>1129506.3</v>
      </c>
      <c r="M95" s="12">
        <f t="shared" si="125"/>
        <v>5037811.5</v>
      </c>
      <c r="N95" s="12">
        <f t="shared" ref="N95" si="129">754*E95</f>
        <v>1149322.2</v>
      </c>
      <c r="O95" s="12">
        <f t="shared" si="119"/>
        <v>1038048.2999999999</v>
      </c>
      <c r="P95" s="12">
        <f t="shared" si="120"/>
        <v>877996.79999999993</v>
      </c>
      <c r="Q95" s="12"/>
      <c r="R95" s="12"/>
      <c r="S95" s="12"/>
      <c r="T95" s="12"/>
      <c r="U95" s="12">
        <f t="shared" si="122"/>
        <v>281995.5</v>
      </c>
      <c r="V95" s="12">
        <f>34*E95</f>
        <v>51826.2</v>
      </c>
      <c r="W95" s="9"/>
      <c r="X95" s="12">
        <f t="shared" si="110"/>
        <v>9566506.7999999989</v>
      </c>
      <c r="Y95" s="9" t="s">
        <v>2243</v>
      </c>
      <c r="Z95" s="15">
        <v>0</v>
      </c>
      <c r="AA95" s="15">
        <v>0</v>
      </c>
      <c r="AB95" s="15">
        <v>0</v>
      </c>
      <c r="AC95" s="15">
        <v>0</v>
      </c>
    </row>
    <row r="96" spans="1:29" s="7" customFormat="1" ht="93.75" customHeight="1" x14ac:dyDescent="0.25">
      <c r="A96" s="38">
        <f>IF(OR(D96=0,D96=""),"",COUNTA($D$20:D96))</f>
        <v>63</v>
      </c>
      <c r="B96" s="9" t="s">
        <v>160</v>
      </c>
      <c r="C96" s="11" t="s">
        <v>161</v>
      </c>
      <c r="D96" s="15">
        <v>1957</v>
      </c>
      <c r="E96" s="12">
        <v>3498</v>
      </c>
      <c r="F96" s="12">
        <v>2076.1</v>
      </c>
      <c r="G96" s="12">
        <v>0</v>
      </c>
      <c r="H96" s="9" t="s">
        <v>102</v>
      </c>
      <c r="I96" s="9"/>
      <c r="J96" s="9"/>
      <c r="K96" s="9"/>
      <c r="L96" s="12">
        <f>677*E96</f>
        <v>2368146</v>
      </c>
      <c r="M96" s="12">
        <f>1213*E96</f>
        <v>4243074</v>
      </c>
      <c r="N96" s="12">
        <f>620*E96</f>
        <v>2168760</v>
      </c>
      <c r="O96" s="12">
        <f>863*E96</f>
        <v>3018774</v>
      </c>
      <c r="P96" s="12">
        <f>546*E96</f>
        <v>1909908</v>
      </c>
      <c r="Q96" s="12"/>
      <c r="R96" s="12"/>
      <c r="S96" s="12">
        <f>297*E96</f>
        <v>1038906</v>
      </c>
      <c r="T96" s="12"/>
      <c r="U96" s="12">
        <f>111*E96</f>
        <v>388278</v>
      </c>
      <c r="V96" s="12">
        <f>35*E96</f>
        <v>122430</v>
      </c>
      <c r="W96" s="9"/>
      <c r="X96" s="12">
        <f t="shared" si="110"/>
        <v>15258276</v>
      </c>
      <c r="Y96" s="9" t="s">
        <v>2243</v>
      </c>
      <c r="Z96" s="15">
        <v>0</v>
      </c>
      <c r="AA96" s="15">
        <v>0</v>
      </c>
      <c r="AB96" s="15">
        <v>0</v>
      </c>
      <c r="AC96" s="15">
        <v>0</v>
      </c>
    </row>
    <row r="97" spans="1:29" s="7" customFormat="1" ht="93.75" customHeight="1" x14ac:dyDescent="0.25">
      <c r="A97" s="38">
        <f>IF(OR(D97=0,D97=""),"",COUNTA($D$20:D97))</f>
        <v>64</v>
      </c>
      <c r="B97" s="9" t="s">
        <v>162</v>
      </c>
      <c r="C97" s="11" t="s">
        <v>163</v>
      </c>
      <c r="D97" s="15">
        <v>1957</v>
      </c>
      <c r="E97" s="12">
        <v>1425.3</v>
      </c>
      <c r="F97" s="12">
        <v>610.9</v>
      </c>
      <c r="G97" s="12">
        <v>195</v>
      </c>
      <c r="H97" s="9" t="s">
        <v>36</v>
      </c>
      <c r="I97" s="9"/>
      <c r="J97" s="9"/>
      <c r="K97" s="9"/>
      <c r="L97" s="12">
        <f t="shared" ref="L97:L98" si="130">741*E97</f>
        <v>1056147.3</v>
      </c>
      <c r="M97" s="12">
        <f t="shared" ref="M97:M98" si="131">3305*E97</f>
        <v>4710616.5</v>
      </c>
      <c r="N97" s="12">
        <f t="shared" ref="N97" si="132">754*E97</f>
        <v>1074676.2</v>
      </c>
      <c r="O97" s="12">
        <f t="shared" ref="O97:O98" si="133">681*E97</f>
        <v>970629.29999999993</v>
      </c>
      <c r="P97" s="12">
        <f t="shared" ref="P97:P98" si="134">576*E97</f>
        <v>820972.79999999993</v>
      </c>
      <c r="Q97" s="12"/>
      <c r="R97" s="12"/>
      <c r="S97" s="12">
        <f t="shared" ref="S97:S98" si="135">190*E97</f>
        <v>270807</v>
      </c>
      <c r="T97" s="12"/>
      <c r="U97" s="12">
        <f t="shared" ref="U97:U98" si="136">185*E97</f>
        <v>263680.5</v>
      </c>
      <c r="V97" s="12">
        <f>34*E97</f>
        <v>48460.2</v>
      </c>
      <c r="W97" s="9"/>
      <c r="X97" s="12">
        <f t="shared" si="110"/>
        <v>9215989.7999999989</v>
      </c>
      <c r="Y97" s="9" t="s">
        <v>2243</v>
      </c>
      <c r="Z97" s="15">
        <v>0</v>
      </c>
      <c r="AA97" s="15">
        <v>0</v>
      </c>
      <c r="AB97" s="15">
        <v>0</v>
      </c>
      <c r="AC97" s="15">
        <v>0</v>
      </c>
    </row>
    <row r="98" spans="1:29" s="7" customFormat="1" ht="93.75" customHeight="1" x14ac:dyDescent="0.25">
      <c r="A98" s="38">
        <f>IF(OR(D98=0,D98=""),"",COUNTA($D$20:D98))</f>
        <v>65</v>
      </c>
      <c r="B98" s="9" t="s">
        <v>164</v>
      </c>
      <c r="C98" s="11" t="s">
        <v>165</v>
      </c>
      <c r="D98" s="15">
        <v>1957</v>
      </c>
      <c r="E98" s="12">
        <v>1572.5</v>
      </c>
      <c r="F98" s="12">
        <v>950.8</v>
      </c>
      <c r="G98" s="12">
        <v>189.5</v>
      </c>
      <c r="H98" s="9" t="s">
        <v>36</v>
      </c>
      <c r="I98" s="9"/>
      <c r="J98" s="9"/>
      <c r="K98" s="9"/>
      <c r="L98" s="12">
        <f t="shared" si="130"/>
        <v>1165222.5</v>
      </c>
      <c r="M98" s="12">
        <f t="shared" si="131"/>
        <v>5197112.5</v>
      </c>
      <c r="N98" s="12"/>
      <c r="O98" s="12">
        <f t="shared" si="133"/>
        <v>1070872.5</v>
      </c>
      <c r="P98" s="12">
        <f t="shared" si="134"/>
        <v>905760</v>
      </c>
      <c r="Q98" s="12"/>
      <c r="R98" s="12"/>
      <c r="S98" s="12">
        <f t="shared" si="135"/>
        <v>298775</v>
      </c>
      <c r="T98" s="12"/>
      <c r="U98" s="12">
        <f t="shared" si="136"/>
        <v>290912.5</v>
      </c>
      <c r="V98" s="12"/>
      <c r="W98" s="9"/>
      <c r="X98" s="12">
        <f t="shared" si="110"/>
        <v>8928655</v>
      </c>
      <c r="Y98" s="9" t="s">
        <v>2243</v>
      </c>
      <c r="Z98" s="15">
        <v>0</v>
      </c>
      <c r="AA98" s="15">
        <v>0</v>
      </c>
      <c r="AB98" s="15">
        <v>0</v>
      </c>
      <c r="AC98" s="15">
        <v>0</v>
      </c>
    </row>
    <row r="99" spans="1:29" s="7" customFormat="1" ht="93.75" customHeight="1" x14ac:dyDescent="0.25">
      <c r="A99" s="38">
        <f>IF(OR(D99=0,D99=""),"",COUNTA($D$20:D99))</f>
        <v>66</v>
      </c>
      <c r="B99" s="9" t="s">
        <v>166</v>
      </c>
      <c r="C99" s="11" t="s">
        <v>167</v>
      </c>
      <c r="D99" s="15">
        <v>1958</v>
      </c>
      <c r="E99" s="12">
        <v>5148.8999999999996</v>
      </c>
      <c r="F99" s="12">
        <v>3578.9</v>
      </c>
      <c r="G99" s="12">
        <v>252.8</v>
      </c>
      <c r="H99" s="9" t="s">
        <v>168</v>
      </c>
      <c r="I99" s="9"/>
      <c r="J99" s="9"/>
      <c r="K99" s="9"/>
      <c r="L99" s="12">
        <f>741*E99</f>
        <v>3815334.9</v>
      </c>
      <c r="M99" s="12">
        <f>3305*E99</f>
        <v>17017114.5</v>
      </c>
      <c r="N99" s="12">
        <f>754*E99</f>
        <v>3882270.5999999996</v>
      </c>
      <c r="O99" s="12">
        <f>863*E99</f>
        <v>4443500.6999999993</v>
      </c>
      <c r="P99" s="12">
        <f>576*E99</f>
        <v>2965766.4</v>
      </c>
      <c r="Q99" s="12"/>
      <c r="R99" s="12"/>
      <c r="S99" s="12">
        <f>297*E99</f>
        <v>1529223.2999999998</v>
      </c>
      <c r="T99" s="12"/>
      <c r="U99" s="12">
        <f>259*E99</f>
        <v>1333565.0999999999</v>
      </c>
      <c r="V99" s="12">
        <f>329*E99</f>
        <v>1693988.0999999999</v>
      </c>
      <c r="W99" s="9"/>
      <c r="X99" s="12">
        <f t="shared" si="110"/>
        <v>36680763.600000001</v>
      </c>
      <c r="Y99" s="9" t="s">
        <v>2243</v>
      </c>
      <c r="Z99" s="15">
        <v>0</v>
      </c>
      <c r="AA99" s="15">
        <v>0</v>
      </c>
      <c r="AB99" s="15">
        <v>0</v>
      </c>
      <c r="AC99" s="15">
        <v>0</v>
      </c>
    </row>
    <row r="100" spans="1:29" s="7" customFormat="1" ht="93.75" customHeight="1" x14ac:dyDescent="0.25">
      <c r="A100" s="38">
        <f>IF(OR(D100=0,D100=""),"",COUNTA($D$20:D100))</f>
        <v>67</v>
      </c>
      <c r="B100" s="9" t="s">
        <v>169</v>
      </c>
      <c r="C100" s="11" t="s">
        <v>170</v>
      </c>
      <c r="D100" s="15">
        <v>1958</v>
      </c>
      <c r="E100" s="12">
        <v>1664.4</v>
      </c>
      <c r="F100" s="12">
        <v>946.3</v>
      </c>
      <c r="G100" s="12">
        <v>0</v>
      </c>
      <c r="H100" s="9" t="s">
        <v>36</v>
      </c>
      <c r="I100" s="9"/>
      <c r="J100" s="9"/>
      <c r="K100" s="9"/>
      <c r="L100" s="12">
        <f t="shared" ref="L100" si="137">741*E100</f>
        <v>1233320.4000000001</v>
      </c>
      <c r="M100" s="12">
        <f>3305*E100</f>
        <v>5500842</v>
      </c>
      <c r="N100" s="12">
        <f t="shared" ref="N100" si="138">754*E100</f>
        <v>1254957.6000000001</v>
      </c>
      <c r="O100" s="12">
        <f t="shared" ref="O100" si="139">681*E100</f>
        <v>1133456.4000000001</v>
      </c>
      <c r="P100" s="12">
        <f>576*E100</f>
        <v>958694.40000000002</v>
      </c>
      <c r="Q100" s="12"/>
      <c r="R100" s="12"/>
      <c r="S100" s="12">
        <f t="shared" ref="S100" si="140">190*E100</f>
        <v>316236</v>
      </c>
      <c r="T100" s="12"/>
      <c r="U100" s="12">
        <f t="shared" ref="U100" si="141">185*E100</f>
        <v>307914</v>
      </c>
      <c r="V100" s="12">
        <f>34*E100</f>
        <v>56589.600000000006</v>
      </c>
      <c r="W100" s="9"/>
      <c r="X100" s="12">
        <f t="shared" si="110"/>
        <v>10762010.4</v>
      </c>
      <c r="Y100" s="9" t="s">
        <v>2243</v>
      </c>
      <c r="Z100" s="15">
        <v>0</v>
      </c>
      <c r="AA100" s="15">
        <v>0</v>
      </c>
      <c r="AB100" s="15">
        <v>0</v>
      </c>
      <c r="AC100" s="15">
        <v>0</v>
      </c>
    </row>
    <row r="101" spans="1:29" s="7" customFormat="1" ht="93.75" customHeight="1" x14ac:dyDescent="0.25">
      <c r="A101" s="38">
        <f>IF(OR(D101=0,D101=""),"",COUNTA($D$20:D101))</f>
        <v>68</v>
      </c>
      <c r="B101" s="9" t="s">
        <v>171</v>
      </c>
      <c r="C101" s="11" t="s">
        <v>172</v>
      </c>
      <c r="D101" s="15">
        <v>1958</v>
      </c>
      <c r="E101" s="12">
        <v>2868.3</v>
      </c>
      <c r="F101" s="12">
        <v>1935.7</v>
      </c>
      <c r="G101" s="12">
        <v>74.8</v>
      </c>
      <c r="H101" s="9" t="s">
        <v>102</v>
      </c>
      <c r="I101" s="9"/>
      <c r="J101" s="9"/>
      <c r="K101" s="9"/>
      <c r="L101" s="12"/>
      <c r="M101" s="12"/>
      <c r="N101" s="12"/>
      <c r="O101" s="12">
        <f t="shared" ref="O101:O102" si="142">863*E101</f>
        <v>2475342.9000000004</v>
      </c>
      <c r="P101" s="12">
        <f t="shared" ref="P101:P102" si="143">546*E101</f>
        <v>1566091.8</v>
      </c>
      <c r="Q101" s="12"/>
      <c r="R101" s="12"/>
      <c r="S101" s="12"/>
      <c r="T101" s="12"/>
      <c r="U101" s="12"/>
      <c r="V101" s="12"/>
      <c r="W101" s="9"/>
      <c r="X101" s="12">
        <f t="shared" si="110"/>
        <v>4041434.7</v>
      </c>
      <c r="Y101" s="9" t="s">
        <v>2243</v>
      </c>
      <c r="Z101" s="15">
        <v>0</v>
      </c>
      <c r="AA101" s="15">
        <v>0</v>
      </c>
      <c r="AB101" s="15">
        <v>0</v>
      </c>
      <c r="AC101" s="15">
        <v>0</v>
      </c>
    </row>
    <row r="102" spans="1:29" s="7" customFormat="1" ht="93.75" customHeight="1" x14ac:dyDescent="0.25">
      <c r="A102" s="38">
        <f>IF(OR(D102=0,D102=""),"",COUNTA($D$20:D102))</f>
        <v>69</v>
      </c>
      <c r="B102" s="9" t="s">
        <v>173</v>
      </c>
      <c r="C102" s="11" t="s">
        <v>174</v>
      </c>
      <c r="D102" s="15">
        <v>1958</v>
      </c>
      <c r="E102" s="12">
        <v>3386.3</v>
      </c>
      <c r="F102" s="12">
        <v>2035.9</v>
      </c>
      <c r="G102" s="12">
        <v>1350.4</v>
      </c>
      <c r="H102" s="9" t="s">
        <v>48</v>
      </c>
      <c r="I102" s="9"/>
      <c r="J102" s="9"/>
      <c r="K102" s="9"/>
      <c r="L102" s="12">
        <f>677*E102</f>
        <v>2292525.1</v>
      </c>
      <c r="M102" s="12">
        <f>1213*E102</f>
        <v>4107581.9000000004</v>
      </c>
      <c r="N102" s="12">
        <f>620*E102</f>
        <v>2099506</v>
      </c>
      <c r="O102" s="12">
        <f t="shared" si="142"/>
        <v>2922376.9000000004</v>
      </c>
      <c r="P102" s="12">
        <f t="shared" si="143"/>
        <v>1848919.8</v>
      </c>
      <c r="Q102" s="12"/>
      <c r="R102" s="12"/>
      <c r="S102" s="12">
        <f>297*E102</f>
        <v>1005731.1000000001</v>
      </c>
      <c r="T102" s="12"/>
      <c r="U102" s="12">
        <f>111*E102</f>
        <v>375879.30000000005</v>
      </c>
      <c r="V102" s="12">
        <f>35*E102</f>
        <v>118520.5</v>
      </c>
      <c r="W102" s="9"/>
      <c r="X102" s="12">
        <f t="shared" si="110"/>
        <v>14771040.600000001</v>
      </c>
      <c r="Y102" s="9" t="s">
        <v>2243</v>
      </c>
      <c r="Z102" s="15">
        <v>0</v>
      </c>
      <c r="AA102" s="15">
        <v>0</v>
      </c>
      <c r="AB102" s="15">
        <v>0</v>
      </c>
      <c r="AC102" s="15">
        <v>0</v>
      </c>
    </row>
    <row r="103" spans="1:29" s="7" customFormat="1" ht="93.75" customHeight="1" x14ac:dyDescent="0.25">
      <c r="A103" s="38">
        <f>IF(OR(D103=0,D103=""),"",COUNTA($D$20:D103))</f>
        <v>70</v>
      </c>
      <c r="B103" s="9" t="s">
        <v>175</v>
      </c>
      <c r="C103" s="11" t="s">
        <v>176</v>
      </c>
      <c r="D103" s="15">
        <v>1958</v>
      </c>
      <c r="E103" s="12">
        <v>1620.4</v>
      </c>
      <c r="F103" s="12">
        <v>1112.8</v>
      </c>
      <c r="G103" s="12">
        <v>0</v>
      </c>
      <c r="H103" s="9" t="s">
        <v>36</v>
      </c>
      <c r="I103" s="9"/>
      <c r="J103" s="9"/>
      <c r="K103" s="9"/>
      <c r="L103" s="12">
        <f t="shared" ref="L103:L104" si="144">741*E103</f>
        <v>1200716.4000000001</v>
      </c>
      <c r="M103" s="12">
        <f t="shared" ref="M103:M104" si="145">3305*E103</f>
        <v>5355422</v>
      </c>
      <c r="N103" s="12">
        <f t="shared" ref="N103:N104" si="146">754*E103</f>
        <v>1221781.6000000001</v>
      </c>
      <c r="O103" s="12">
        <f t="shared" ref="O103:O104" si="147">681*E103</f>
        <v>1103492.4000000001</v>
      </c>
      <c r="P103" s="12">
        <f t="shared" ref="P103:P104" si="148">576*E103</f>
        <v>933350.40000000002</v>
      </c>
      <c r="Q103" s="12"/>
      <c r="R103" s="12">
        <f>5443*E103</f>
        <v>8819837.2000000011</v>
      </c>
      <c r="S103" s="12"/>
      <c r="T103" s="12">
        <f t="shared" ref="T103" si="149">4818*E103</f>
        <v>7807087.2000000002</v>
      </c>
      <c r="U103" s="12">
        <f t="shared" ref="U103:U104" si="150">185*E103</f>
        <v>299774</v>
      </c>
      <c r="V103" s="12">
        <f t="shared" ref="V103:V104" si="151">34*E103</f>
        <v>55093.600000000006</v>
      </c>
      <c r="W103" s="12">
        <f t="shared" ref="W103" si="152">(L103+M103+N103+O103+P103+Q103+R103+S103+T103+U103)*0.0214</f>
        <v>572267.26967999991</v>
      </c>
      <c r="X103" s="12">
        <f t="shared" si="110"/>
        <v>27368822.069680002</v>
      </c>
      <c r="Y103" s="9" t="s">
        <v>2243</v>
      </c>
      <c r="Z103" s="15">
        <v>0</v>
      </c>
      <c r="AA103" s="15">
        <v>0</v>
      </c>
      <c r="AB103" s="15">
        <v>0</v>
      </c>
      <c r="AC103" s="15">
        <v>0</v>
      </c>
    </row>
    <row r="104" spans="1:29" s="7" customFormat="1" ht="93.75" customHeight="1" x14ac:dyDescent="0.25">
      <c r="A104" s="38">
        <f>IF(OR(D104=0,D104=""),"",COUNTA($D$20:D104))</f>
        <v>71</v>
      </c>
      <c r="B104" s="9" t="s">
        <v>177</v>
      </c>
      <c r="C104" s="11" t="s">
        <v>178</v>
      </c>
      <c r="D104" s="15">
        <v>1958</v>
      </c>
      <c r="E104" s="12">
        <v>1025.5999999999999</v>
      </c>
      <c r="F104" s="12">
        <v>495.23</v>
      </c>
      <c r="G104" s="12">
        <v>0</v>
      </c>
      <c r="H104" s="9" t="s">
        <v>39</v>
      </c>
      <c r="I104" s="9"/>
      <c r="J104" s="9"/>
      <c r="K104" s="9"/>
      <c r="L104" s="12">
        <f t="shared" si="144"/>
        <v>759969.6</v>
      </c>
      <c r="M104" s="12">
        <f t="shared" si="145"/>
        <v>3389607.9999999995</v>
      </c>
      <c r="N104" s="12">
        <f t="shared" si="146"/>
        <v>773302.39999999991</v>
      </c>
      <c r="O104" s="12">
        <f t="shared" si="147"/>
        <v>698433.6</v>
      </c>
      <c r="P104" s="12">
        <f t="shared" si="148"/>
        <v>590745.59999999998</v>
      </c>
      <c r="Q104" s="12"/>
      <c r="R104" s="12"/>
      <c r="S104" s="12"/>
      <c r="T104" s="12"/>
      <c r="U104" s="12">
        <f t="shared" si="150"/>
        <v>189735.99999999997</v>
      </c>
      <c r="V104" s="12">
        <f t="shared" si="151"/>
        <v>34870.399999999994</v>
      </c>
      <c r="W104" s="9"/>
      <c r="X104" s="12">
        <f t="shared" si="110"/>
        <v>6436665.5999999996</v>
      </c>
      <c r="Y104" s="9" t="s">
        <v>2243</v>
      </c>
      <c r="Z104" s="15">
        <v>0</v>
      </c>
      <c r="AA104" s="15">
        <v>0</v>
      </c>
      <c r="AB104" s="15">
        <v>0</v>
      </c>
      <c r="AC104" s="15">
        <v>0</v>
      </c>
    </row>
    <row r="105" spans="1:29" s="7" customFormat="1" ht="93.75" customHeight="1" x14ac:dyDescent="0.25">
      <c r="A105" s="38">
        <f>IF(OR(D105=0,D105=""),"",COUNTA($D$20:D105))</f>
        <v>72</v>
      </c>
      <c r="B105" s="9" t="s">
        <v>179</v>
      </c>
      <c r="C105" s="11" t="s">
        <v>180</v>
      </c>
      <c r="D105" s="15">
        <v>1958</v>
      </c>
      <c r="E105" s="12">
        <v>2403.5</v>
      </c>
      <c r="F105" s="12">
        <v>1456.7</v>
      </c>
      <c r="G105" s="12">
        <v>522.9</v>
      </c>
      <c r="H105" s="9" t="s">
        <v>48</v>
      </c>
      <c r="I105" s="9"/>
      <c r="J105" s="9"/>
      <c r="K105" s="9"/>
      <c r="L105" s="12">
        <f t="shared" ref="L105:L107" si="153">677*E105</f>
        <v>1627169.5</v>
      </c>
      <c r="M105" s="12">
        <f t="shared" ref="M105:M107" si="154">1213*E105</f>
        <v>2915445.5</v>
      </c>
      <c r="N105" s="12">
        <f t="shared" ref="N105:N107" si="155">620*E105</f>
        <v>1490170</v>
      </c>
      <c r="O105" s="12">
        <f t="shared" ref="O105:O107" si="156">863*E105</f>
        <v>2074220.5</v>
      </c>
      <c r="P105" s="12">
        <f t="shared" ref="P105:P107" si="157">546*E105</f>
        <v>1312311</v>
      </c>
      <c r="Q105" s="12"/>
      <c r="R105" s="12"/>
      <c r="S105" s="12">
        <f t="shared" ref="S105:S107" si="158">297*E105</f>
        <v>713839.5</v>
      </c>
      <c r="T105" s="12"/>
      <c r="U105" s="12">
        <f t="shared" ref="U105:U107" si="159">111*E105</f>
        <v>266788.5</v>
      </c>
      <c r="V105" s="12">
        <f t="shared" ref="V105:V107" si="160">35*E105</f>
        <v>84122.5</v>
      </c>
      <c r="W105" s="9"/>
      <c r="X105" s="12">
        <f t="shared" si="110"/>
        <v>10484067</v>
      </c>
      <c r="Y105" s="9" t="s">
        <v>2243</v>
      </c>
      <c r="Z105" s="15">
        <v>0</v>
      </c>
      <c r="AA105" s="15">
        <v>0</v>
      </c>
      <c r="AB105" s="15">
        <v>0</v>
      </c>
      <c r="AC105" s="15">
        <v>0</v>
      </c>
    </row>
    <row r="106" spans="1:29" s="7" customFormat="1" ht="93.75" customHeight="1" x14ac:dyDescent="0.25">
      <c r="A106" s="38">
        <f>IF(OR(D106=0,D106=""),"",COUNTA($D$20:D106))</f>
        <v>73</v>
      </c>
      <c r="B106" s="9" t="s">
        <v>181</v>
      </c>
      <c r="C106" s="11" t="s">
        <v>182</v>
      </c>
      <c r="D106" s="15">
        <v>1958</v>
      </c>
      <c r="E106" s="12">
        <v>5413.7</v>
      </c>
      <c r="F106" s="12">
        <v>3292.1</v>
      </c>
      <c r="G106" s="12">
        <v>94.2</v>
      </c>
      <c r="H106" s="9" t="s">
        <v>48</v>
      </c>
      <c r="I106" s="9"/>
      <c r="J106" s="9"/>
      <c r="K106" s="9"/>
      <c r="L106" s="12">
        <f t="shared" si="153"/>
        <v>3665074.9</v>
      </c>
      <c r="M106" s="12">
        <f t="shared" si="154"/>
        <v>6566818.0999999996</v>
      </c>
      <c r="N106" s="12">
        <f t="shared" si="155"/>
        <v>3356494</v>
      </c>
      <c r="O106" s="12">
        <f t="shared" si="156"/>
        <v>4672023.0999999996</v>
      </c>
      <c r="P106" s="12">
        <f t="shared" si="157"/>
        <v>2955880.1999999997</v>
      </c>
      <c r="Q106" s="12"/>
      <c r="R106" s="12"/>
      <c r="S106" s="12">
        <f t="shared" si="158"/>
        <v>1607868.9</v>
      </c>
      <c r="T106" s="12"/>
      <c r="U106" s="12">
        <f t="shared" si="159"/>
        <v>600920.69999999995</v>
      </c>
      <c r="V106" s="12">
        <f t="shared" si="160"/>
        <v>189479.5</v>
      </c>
      <c r="W106" s="9"/>
      <c r="X106" s="12">
        <f t="shared" si="110"/>
        <v>23614559.399999999</v>
      </c>
      <c r="Y106" s="9" t="s">
        <v>2243</v>
      </c>
      <c r="Z106" s="15">
        <v>0</v>
      </c>
      <c r="AA106" s="15">
        <v>0</v>
      </c>
      <c r="AB106" s="15">
        <v>0</v>
      </c>
      <c r="AC106" s="15">
        <v>0</v>
      </c>
    </row>
    <row r="107" spans="1:29" s="7" customFormat="1" ht="93.75" customHeight="1" x14ac:dyDescent="0.25">
      <c r="A107" s="38">
        <f>IF(OR(D107=0,D107=""),"",COUNTA($D$20:D107))</f>
        <v>74</v>
      </c>
      <c r="B107" s="9" t="s">
        <v>183</v>
      </c>
      <c r="C107" s="11" t="s">
        <v>184</v>
      </c>
      <c r="D107" s="15">
        <v>1958</v>
      </c>
      <c r="E107" s="12">
        <v>3132.7</v>
      </c>
      <c r="F107" s="12">
        <v>2053.9</v>
      </c>
      <c r="G107" s="12">
        <v>0</v>
      </c>
      <c r="H107" s="9" t="s">
        <v>102</v>
      </c>
      <c r="I107" s="9"/>
      <c r="J107" s="9"/>
      <c r="K107" s="9"/>
      <c r="L107" s="12">
        <f t="shared" si="153"/>
        <v>2120837.9</v>
      </c>
      <c r="M107" s="12">
        <f t="shared" si="154"/>
        <v>3799965.0999999996</v>
      </c>
      <c r="N107" s="12">
        <f t="shared" si="155"/>
        <v>1942274</v>
      </c>
      <c r="O107" s="12">
        <f t="shared" si="156"/>
        <v>2703520.0999999996</v>
      </c>
      <c r="P107" s="12">
        <f t="shared" si="157"/>
        <v>1710454.2</v>
      </c>
      <c r="Q107" s="12"/>
      <c r="R107" s="12"/>
      <c r="S107" s="12">
        <f t="shared" si="158"/>
        <v>930411.89999999991</v>
      </c>
      <c r="T107" s="12"/>
      <c r="U107" s="12">
        <f t="shared" si="159"/>
        <v>347729.69999999995</v>
      </c>
      <c r="V107" s="12">
        <f t="shared" si="160"/>
        <v>109644.5</v>
      </c>
      <c r="W107" s="9"/>
      <c r="X107" s="12">
        <f t="shared" si="110"/>
        <v>13664837.399999999</v>
      </c>
      <c r="Y107" s="9" t="s">
        <v>2243</v>
      </c>
      <c r="Z107" s="15">
        <v>0</v>
      </c>
      <c r="AA107" s="15">
        <v>0</v>
      </c>
      <c r="AB107" s="15">
        <v>0</v>
      </c>
      <c r="AC107" s="15">
        <v>0</v>
      </c>
    </row>
    <row r="108" spans="1:29" s="7" customFormat="1" ht="93.75" customHeight="1" x14ac:dyDescent="0.25">
      <c r="A108" s="38">
        <f>IF(OR(D108=0,D108=""),"",COUNTA($D$20:D108))</f>
        <v>75</v>
      </c>
      <c r="B108" s="9" t="s">
        <v>185</v>
      </c>
      <c r="C108" s="11" t="s">
        <v>186</v>
      </c>
      <c r="D108" s="15">
        <v>1958</v>
      </c>
      <c r="E108" s="12">
        <v>847.6</v>
      </c>
      <c r="F108" s="12">
        <v>765</v>
      </c>
      <c r="G108" s="12">
        <v>0</v>
      </c>
      <c r="H108" s="9" t="s">
        <v>39</v>
      </c>
      <c r="I108" s="9"/>
      <c r="J108" s="9"/>
      <c r="K108" s="9"/>
      <c r="L108" s="12">
        <f t="shared" ref="L108:L110" si="161">741*E108</f>
        <v>628071.6</v>
      </c>
      <c r="M108" s="12">
        <f t="shared" ref="M108:M110" si="162">3305*E108</f>
        <v>2801318</v>
      </c>
      <c r="N108" s="12">
        <f t="shared" ref="N108:N110" si="163">754*E108</f>
        <v>639090.4</v>
      </c>
      <c r="O108" s="12">
        <f t="shared" ref="O108:O112" si="164">681*E108</f>
        <v>577215.6</v>
      </c>
      <c r="P108" s="12">
        <f t="shared" ref="P108:P110" si="165">576*E108</f>
        <v>488217.60000000003</v>
      </c>
      <c r="Q108" s="12"/>
      <c r="R108" s="12"/>
      <c r="S108" s="12"/>
      <c r="T108" s="12"/>
      <c r="U108" s="12">
        <f t="shared" ref="U108:U110" si="166">185*E108</f>
        <v>156806</v>
      </c>
      <c r="V108" s="12">
        <f t="shared" ref="V108:V110" si="167">34*E108</f>
        <v>28818.400000000001</v>
      </c>
      <c r="W108" s="9"/>
      <c r="X108" s="12">
        <f t="shared" si="110"/>
        <v>5319537.5999999996</v>
      </c>
      <c r="Y108" s="9" t="s">
        <v>2243</v>
      </c>
      <c r="Z108" s="15">
        <v>0</v>
      </c>
      <c r="AA108" s="15">
        <v>0</v>
      </c>
      <c r="AB108" s="15">
        <v>0</v>
      </c>
      <c r="AC108" s="15">
        <v>0</v>
      </c>
    </row>
    <row r="109" spans="1:29" s="7" customFormat="1" ht="93.75" customHeight="1" x14ac:dyDescent="0.25">
      <c r="A109" s="38">
        <f>IF(OR(D109=0,D109=""),"",COUNTA($D$20:D109))</f>
        <v>76</v>
      </c>
      <c r="B109" s="9" t="s">
        <v>187</v>
      </c>
      <c r="C109" s="11" t="s">
        <v>188</v>
      </c>
      <c r="D109" s="15">
        <v>1958</v>
      </c>
      <c r="E109" s="12">
        <v>750.3</v>
      </c>
      <c r="F109" s="12">
        <v>479.2</v>
      </c>
      <c r="G109" s="12">
        <v>52.9</v>
      </c>
      <c r="H109" s="9" t="s">
        <v>39</v>
      </c>
      <c r="I109" s="9"/>
      <c r="J109" s="9"/>
      <c r="K109" s="9"/>
      <c r="L109" s="12">
        <f t="shared" si="161"/>
        <v>555972.29999999993</v>
      </c>
      <c r="M109" s="12">
        <f t="shared" si="162"/>
        <v>2479741.5</v>
      </c>
      <c r="N109" s="12">
        <f t="shared" si="163"/>
        <v>565726.19999999995</v>
      </c>
      <c r="O109" s="12">
        <f t="shared" si="164"/>
        <v>510954.3</v>
      </c>
      <c r="P109" s="12">
        <f t="shared" si="165"/>
        <v>432172.79999999999</v>
      </c>
      <c r="Q109" s="12"/>
      <c r="R109" s="12"/>
      <c r="S109" s="12">
        <f t="shared" ref="S109:S110" si="168">190*E109</f>
        <v>142557</v>
      </c>
      <c r="T109" s="12"/>
      <c r="U109" s="12">
        <f t="shared" si="166"/>
        <v>138805.5</v>
      </c>
      <c r="V109" s="12">
        <f t="shared" si="167"/>
        <v>25510.199999999997</v>
      </c>
      <c r="W109" s="9"/>
      <c r="X109" s="12">
        <f t="shared" si="110"/>
        <v>4851439.8</v>
      </c>
      <c r="Y109" s="9" t="s">
        <v>2243</v>
      </c>
      <c r="Z109" s="15">
        <v>0</v>
      </c>
      <c r="AA109" s="15">
        <v>0</v>
      </c>
      <c r="AB109" s="15">
        <v>0</v>
      </c>
      <c r="AC109" s="15">
        <v>0</v>
      </c>
    </row>
    <row r="110" spans="1:29" s="7" customFormat="1" ht="93.75" customHeight="1" x14ac:dyDescent="0.25">
      <c r="A110" s="38">
        <f>IF(OR(D110=0,D110=""),"",COUNTA($D$20:D110))</f>
        <v>77</v>
      </c>
      <c r="B110" s="9" t="s">
        <v>189</v>
      </c>
      <c r="C110" s="11" t="s">
        <v>190</v>
      </c>
      <c r="D110" s="15">
        <v>1959</v>
      </c>
      <c r="E110" s="12">
        <v>1908.6</v>
      </c>
      <c r="F110" s="12">
        <v>1236.53</v>
      </c>
      <c r="G110" s="12">
        <v>0</v>
      </c>
      <c r="H110" s="9" t="s">
        <v>36</v>
      </c>
      <c r="I110" s="9"/>
      <c r="J110" s="9"/>
      <c r="K110" s="9"/>
      <c r="L110" s="12">
        <f t="shared" si="161"/>
        <v>1414272.5999999999</v>
      </c>
      <c r="M110" s="12">
        <f t="shared" si="162"/>
        <v>6307923</v>
      </c>
      <c r="N110" s="12">
        <f t="shared" si="163"/>
        <v>1439084.4</v>
      </c>
      <c r="O110" s="12">
        <f t="shared" si="164"/>
        <v>1299756.5999999999</v>
      </c>
      <c r="P110" s="12">
        <f t="shared" si="165"/>
        <v>1099353.5999999999</v>
      </c>
      <c r="Q110" s="12"/>
      <c r="R110" s="12"/>
      <c r="S110" s="12">
        <f t="shared" si="168"/>
        <v>362634</v>
      </c>
      <c r="T110" s="12"/>
      <c r="U110" s="12">
        <f t="shared" si="166"/>
        <v>353091</v>
      </c>
      <c r="V110" s="12">
        <f t="shared" si="167"/>
        <v>64892.399999999994</v>
      </c>
      <c r="W110" s="9"/>
      <c r="X110" s="12">
        <f t="shared" si="110"/>
        <v>12341007.6</v>
      </c>
      <c r="Y110" s="9" t="s">
        <v>2243</v>
      </c>
      <c r="Z110" s="15">
        <v>0</v>
      </c>
      <c r="AA110" s="15">
        <v>0</v>
      </c>
      <c r="AB110" s="15">
        <v>0</v>
      </c>
      <c r="AC110" s="15">
        <v>0</v>
      </c>
    </row>
    <row r="111" spans="1:29" s="7" customFormat="1" ht="93.75" customHeight="1" x14ac:dyDescent="0.25">
      <c r="A111" s="38">
        <f>IF(OR(D111=0,D111=""),"",COUNTA($D$20:D111))</f>
        <v>78</v>
      </c>
      <c r="B111" s="9" t="s">
        <v>191</v>
      </c>
      <c r="C111" s="11" t="s">
        <v>192</v>
      </c>
      <c r="D111" s="15">
        <v>1959</v>
      </c>
      <c r="E111" s="12">
        <v>1401.1</v>
      </c>
      <c r="F111" s="12">
        <v>929.1</v>
      </c>
      <c r="G111" s="12">
        <v>0</v>
      </c>
      <c r="H111" s="9" t="s">
        <v>39</v>
      </c>
      <c r="I111" s="9"/>
      <c r="J111" s="9"/>
      <c r="K111" s="9"/>
      <c r="L111" s="12"/>
      <c r="M111" s="12"/>
      <c r="N111" s="12"/>
      <c r="O111" s="12">
        <f t="shared" si="164"/>
        <v>954149.1</v>
      </c>
      <c r="P111" s="12"/>
      <c r="Q111" s="12"/>
      <c r="R111" s="12"/>
      <c r="S111" s="12"/>
      <c r="T111" s="12"/>
      <c r="U111" s="12"/>
      <c r="V111" s="12"/>
      <c r="W111" s="9"/>
      <c r="X111" s="12">
        <f t="shared" si="110"/>
        <v>954149.1</v>
      </c>
      <c r="Y111" s="9" t="s">
        <v>2243</v>
      </c>
      <c r="Z111" s="15">
        <v>0</v>
      </c>
      <c r="AA111" s="15">
        <v>0</v>
      </c>
      <c r="AB111" s="15">
        <v>0</v>
      </c>
      <c r="AC111" s="15">
        <v>0</v>
      </c>
    </row>
    <row r="112" spans="1:29" s="7" customFormat="1" ht="93.75" customHeight="1" x14ac:dyDescent="0.25">
      <c r="A112" s="38">
        <f>IF(OR(D112=0,D112=""),"",COUNTA($D$20:D112))</f>
        <v>79</v>
      </c>
      <c r="B112" s="9" t="s">
        <v>193</v>
      </c>
      <c r="C112" s="11" t="s">
        <v>194</v>
      </c>
      <c r="D112" s="15">
        <v>1959</v>
      </c>
      <c r="E112" s="12">
        <v>276.89999999999998</v>
      </c>
      <c r="F112" s="12">
        <v>252.9</v>
      </c>
      <c r="G112" s="12">
        <v>0</v>
      </c>
      <c r="H112" s="9" t="s">
        <v>39</v>
      </c>
      <c r="I112" s="9"/>
      <c r="J112" s="9"/>
      <c r="K112" s="9"/>
      <c r="L112" s="12"/>
      <c r="M112" s="12"/>
      <c r="N112" s="12"/>
      <c r="O112" s="12">
        <f t="shared" si="164"/>
        <v>188568.9</v>
      </c>
      <c r="P112" s="12"/>
      <c r="Q112" s="12"/>
      <c r="R112" s="12"/>
      <c r="S112" s="12"/>
      <c r="T112" s="12"/>
      <c r="U112" s="12"/>
      <c r="V112" s="12"/>
      <c r="W112" s="9"/>
      <c r="X112" s="12">
        <f t="shared" si="110"/>
        <v>188568.9</v>
      </c>
      <c r="Y112" s="9" t="s">
        <v>2243</v>
      </c>
      <c r="Z112" s="15">
        <v>0</v>
      </c>
      <c r="AA112" s="15">
        <v>0</v>
      </c>
      <c r="AB112" s="15">
        <v>0</v>
      </c>
      <c r="AC112" s="15">
        <v>0</v>
      </c>
    </row>
    <row r="113" spans="1:30" s="7" customFormat="1" ht="93.75" customHeight="1" x14ac:dyDescent="0.25">
      <c r="A113" s="38">
        <f>IF(OR(D113=0,D113=""),"",COUNTA($D$20:D113))</f>
        <v>80</v>
      </c>
      <c r="B113" s="9" t="s">
        <v>195</v>
      </c>
      <c r="C113" s="11" t="s">
        <v>196</v>
      </c>
      <c r="D113" s="15">
        <v>1959</v>
      </c>
      <c r="E113" s="12">
        <v>2270.02</v>
      </c>
      <c r="F113" s="12">
        <v>1271.92</v>
      </c>
      <c r="G113" s="12">
        <v>998.1</v>
      </c>
      <c r="H113" s="9" t="s">
        <v>102</v>
      </c>
      <c r="I113" s="9"/>
      <c r="J113" s="9"/>
      <c r="K113" s="9"/>
      <c r="L113" s="12">
        <f>677*E113</f>
        <v>1536803.54</v>
      </c>
      <c r="M113" s="12">
        <f>1213*E113</f>
        <v>2753534.26</v>
      </c>
      <c r="N113" s="12">
        <f>620*E113</f>
        <v>1407412.4</v>
      </c>
      <c r="O113" s="12">
        <f>863*E113</f>
        <v>1959027.26</v>
      </c>
      <c r="P113" s="12">
        <f>546*E113</f>
        <v>1239430.92</v>
      </c>
      <c r="Q113" s="12"/>
      <c r="R113" s="12"/>
      <c r="S113" s="12">
        <f>297*E113</f>
        <v>674195.94</v>
      </c>
      <c r="T113" s="12"/>
      <c r="U113" s="12">
        <f>111*E113</f>
        <v>251972.22</v>
      </c>
      <c r="V113" s="12">
        <f>35*E113</f>
        <v>79450.7</v>
      </c>
      <c r="W113" s="9"/>
      <c r="X113" s="12">
        <f t="shared" si="110"/>
        <v>9901827.2399999984</v>
      </c>
      <c r="Y113" s="9" t="s">
        <v>2243</v>
      </c>
      <c r="Z113" s="15">
        <v>0</v>
      </c>
      <c r="AA113" s="15">
        <v>0</v>
      </c>
      <c r="AB113" s="15">
        <v>0</v>
      </c>
      <c r="AC113" s="15">
        <v>0</v>
      </c>
    </row>
    <row r="114" spans="1:30" s="7" customFormat="1" ht="93.75" customHeight="1" x14ac:dyDescent="0.25">
      <c r="A114" s="38">
        <f>IF(OR(D114=0,D114=""),"",COUNTA($D$20:D114))</f>
        <v>81</v>
      </c>
      <c r="B114" s="9" t="s">
        <v>197</v>
      </c>
      <c r="C114" s="11" t="s">
        <v>198</v>
      </c>
      <c r="D114" s="15">
        <v>1959</v>
      </c>
      <c r="E114" s="12">
        <v>1563.9</v>
      </c>
      <c r="F114" s="12">
        <v>1146.3</v>
      </c>
      <c r="G114" s="12">
        <v>78.900000000000006</v>
      </c>
      <c r="H114" s="9" t="s">
        <v>36</v>
      </c>
      <c r="I114" s="9"/>
      <c r="J114" s="9"/>
      <c r="K114" s="9"/>
      <c r="L114" s="12">
        <f t="shared" ref="L114" si="169">741*E114</f>
        <v>1158849.9000000001</v>
      </c>
      <c r="M114" s="12">
        <f>3305*E114</f>
        <v>5168689.5</v>
      </c>
      <c r="N114" s="12">
        <f t="shared" ref="N114" si="170">754*E114</f>
        <v>1179180.6000000001</v>
      </c>
      <c r="O114" s="12">
        <f t="shared" ref="O114" si="171">681*E114</f>
        <v>1065015.9000000001</v>
      </c>
      <c r="P114" s="12">
        <f>576*E114</f>
        <v>900806.4</v>
      </c>
      <c r="Q114" s="12"/>
      <c r="R114" s="12"/>
      <c r="S114" s="12">
        <f t="shared" ref="S114" si="172">190*E114</f>
        <v>297141</v>
      </c>
      <c r="T114" s="12"/>
      <c r="U114" s="12">
        <f t="shared" ref="U114" si="173">185*E114</f>
        <v>289321.5</v>
      </c>
      <c r="V114" s="12">
        <f>34*E114</f>
        <v>53172.600000000006</v>
      </c>
      <c r="W114" s="9"/>
      <c r="X114" s="12">
        <f t="shared" si="110"/>
        <v>10112177.4</v>
      </c>
      <c r="Y114" s="9" t="s">
        <v>2243</v>
      </c>
      <c r="Z114" s="15">
        <v>0</v>
      </c>
      <c r="AA114" s="15">
        <v>0</v>
      </c>
      <c r="AB114" s="15">
        <v>0</v>
      </c>
      <c r="AC114" s="15">
        <v>0</v>
      </c>
    </row>
    <row r="115" spans="1:30" s="7" customFormat="1" ht="93.75" customHeight="1" x14ac:dyDescent="0.25">
      <c r="A115" s="38">
        <f>IF(OR(D115=0,D115=""),"",COUNTA($D$20:D115))</f>
        <v>82</v>
      </c>
      <c r="B115" s="9" t="s">
        <v>199</v>
      </c>
      <c r="C115" s="11" t="s">
        <v>200</v>
      </c>
      <c r="D115" s="15">
        <v>1959</v>
      </c>
      <c r="E115" s="12">
        <v>1665.1</v>
      </c>
      <c r="F115" s="12">
        <v>1542</v>
      </c>
      <c r="G115" s="12">
        <v>123.1</v>
      </c>
      <c r="H115" s="9" t="s">
        <v>102</v>
      </c>
      <c r="I115" s="9"/>
      <c r="J115" s="9"/>
      <c r="K115" s="9"/>
      <c r="L115" s="12">
        <f>677*E115</f>
        <v>1127272.7</v>
      </c>
      <c r="M115" s="12">
        <f>1213*E115</f>
        <v>2019766.2999999998</v>
      </c>
      <c r="N115" s="12">
        <f>620*E115</f>
        <v>1032362</v>
      </c>
      <c r="O115" s="12">
        <f>863*E115</f>
        <v>1436981.2999999998</v>
      </c>
      <c r="P115" s="12">
        <f>546*E115</f>
        <v>909144.6</v>
      </c>
      <c r="Q115" s="12"/>
      <c r="R115" s="12"/>
      <c r="S115" s="12"/>
      <c r="T115" s="12"/>
      <c r="U115" s="12">
        <f>111*E115</f>
        <v>184826.09999999998</v>
      </c>
      <c r="V115" s="12">
        <f>35*E115</f>
        <v>58278.5</v>
      </c>
      <c r="W115" s="9"/>
      <c r="X115" s="12">
        <f t="shared" si="110"/>
        <v>6768631.4999999991</v>
      </c>
      <c r="Y115" s="9" t="s">
        <v>2243</v>
      </c>
      <c r="Z115" s="15">
        <v>0</v>
      </c>
      <c r="AA115" s="15">
        <v>0</v>
      </c>
      <c r="AB115" s="15">
        <v>0</v>
      </c>
      <c r="AC115" s="15">
        <v>0</v>
      </c>
    </row>
    <row r="116" spans="1:30" s="7" customFormat="1" ht="93.75" customHeight="1" x14ac:dyDescent="0.25">
      <c r="A116" s="38">
        <f>IF(OR(D116=0,D116=""),"",COUNTA($D$20:D116))</f>
        <v>83</v>
      </c>
      <c r="B116" s="9" t="s">
        <v>201</v>
      </c>
      <c r="C116" s="11" t="s">
        <v>202</v>
      </c>
      <c r="D116" s="15">
        <v>1959</v>
      </c>
      <c r="E116" s="12">
        <v>2430.1</v>
      </c>
      <c r="F116" s="12">
        <v>1342.7</v>
      </c>
      <c r="G116" s="12">
        <v>0</v>
      </c>
      <c r="H116" s="9" t="s">
        <v>36</v>
      </c>
      <c r="I116" s="9"/>
      <c r="J116" s="9"/>
      <c r="K116" s="9"/>
      <c r="L116" s="12">
        <f t="shared" ref="L116:L118" si="174">741*E116</f>
        <v>1800704.0999999999</v>
      </c>
      <c r="M116" s="12">
        <f t="shared" ref="M116:M118" si="175">3305*E116</f>
        <v>8031480.5</v>
      </c>
      <c r="N116" s="12">
        <f t="shared" ref="N116:N118" si="176">754*E116</f>
        <v>1832295.4</v>
      </c>
      <c r="O116" s="12">
        <f t="shared" ref="O116:O118" si="177">681*E116</f>
        <v>1654898.0999999999</v>
      </c>
      <c r="P116" s="12">
        <f t="shared" ref="P116:P118" si="178">576*E116</f>
        <v>1399737.5999999999</v>
      </c>
      <c r="Q116" s="12"/>
      <c r="R116" s="12"/>
      <c r="S116" s="12">
        <f t="shared" ref="S116:S118" si="179">190*E116</f>
        <v>461719</v>
      </c>
      <c r="T116" s="12"/>
      <c r="U116" s="12">
        <f t="shared" ref="U116:U118" si="180">185*E116</f>
        <v>449568.5</v>
      </c>
      <c r="V116" s="12">
        <f t="shared" ref="V116:V118" si="181">34*E116</f>
        <v>82623.399999999994</v>
      </c>
      <c r="W116" s="9"/>
      <c r="X116" s="12">
        <f t="shared" si="110"/>
        <v>15713026.6</v>
      </c>
      <c r="Y116" s="9" t="s">
        <v>2243</v>
      </c>
      <c r="Z116" s="15">
        <v>0</v>
      </c>
      <c r="AA116" s="15">
        <v>0</v>
      </c>
      <c r="AB116" s="15">
        <v>0</v>
      </c>
      <c r="AC116" s="15">
        <v>0</v>
      </c>
    </row>
    <row r="117" spans="1:30" s="6" customFormat="1" ht="93.75" customHeight="1" x14ac:dyDescent="0.25">
      <c r="A117" s="38">
        <f>IF(OR(D117=0,D117=""),"",COUNTA($D$20:D117))</f>
        <v>84</v>
      </c>
      <c r="B117" s="9" t="s">
        <v>203</v>
      </c>
      <c r="C117" s="11" t="s">
        <v>204</v>
      </c>
      <c r="D117" s="15">
        <v>1959</v>
      </c>
      <c r="E117" s="12">
        <v>2863</v>
      </c>
      <c r="F117" s="12">
        <v>1848.9</v>
      </c>
      <c r="G117" s="12">
        <v>285.89999999999998</v>
      </c>
      <c r="H117" s="9" t="s">
        <v>36</v>
      </c>
      <c r="I117" s="9"/>
      <c r="J117" s="9"/>
      <c r="K117" s="9"/>
      <c r="L117" s="12">
        <f t="shared" si="174"/>
        <v>2121483</v>
      </c>
      <c r="M117" s="12">
        <f t="shared" si="175"/>
        <v>9462215</v>
      </c>
      <c r="N117" s="12">
        <f t="shared" si="176"/>
        <v>2158702</v>
      </c>
      <c r="O117" s="12">
        <f t="shared" si="177"/>
        <v>1949703</v>
      </c>
      <c r="P117" s="12">
        <f t="shared" si="178"/>
        <v>1649088</v>
      </c>
      <c r="Q117" s="12"/>
      <c r="R117" s="12"/>
      <c r="S117" s="12">
        <f t="shared" si="179"/>
        <v>543970</v>
      </c>
      <c r="T117" s="12"/>
      <c r="U117" s="12">
        <f t="shared" si="180"/>
        <v>529655</v>
      </c>
      <c r="V117" s="12">
        <f t="shared" si="181"/>
        <v>97342</v>
      </c>
      <c r="W117" s="9"/>
      <c r="X117" s="12">
        <f t="shared" si="110"/>
        <v>18512158</v>
      </c>
      <c r="Y117" s="9" t="s">
        <v>2243</v>
      </c>
      <c r="Z117" s="15">
        <v>0</v>
      </c>
      <c r="AA117" s="15">
        <v>0</v>
      </c>
      <c r="AB117" s="15">
        <v>0</v>
      </c>
      <c r="AC117" s="15">
        <v>0</v>
      </c>
      <c r="AD117" s="41"/>
    </row>
    <row r="118" spans="1:30" s="6" customFormat="1" ht="93.75" customHeight="1" x14ac:dyDescent="0.25">
      <c r="A118" s="38">
        <f>IF(OR(D118=0,D118=""),"",COUNTA($D$20:D118))</f>
        <v>85</v>
      </c>
      <c r="B118" s="9" t="s">
        <v>205</v>
      </c>
      <c r="C118" s="11" t="s">
        <v>206</v>
      </c>
      <c r="D118" s="15">
        <v>1959</v>
      </c>
      <c r="E118" s="12">
        <v>1064.3</v>
      </c>
      <c r="F118" s="12">
        <v>640</v>
      </c>
      <c r="G118" s="12">
        <v>0</v>
      </c>
      <c r="H118" s="9" t="s">
        <v>39</v>
      </c>
      <c r="I118" s="9"/>
      <c r="J118" s="9"/>
      <c r="K118" s="9"/>
      <c r="L118" s="12">
        <f t="shared" si="174"/>
        <v>788646.29999999993</v>
      </c>
      <c r="M118" s="12">
        <f t="shared" si="175"/>
        <v>3517511.5</v>
      </c>
      <c r="N118" s="12">
        <f t="shared" si="176"/>
        <v>802482.2</v>
      </c>
      <c r="O118" s="12">
        <f t="shared" si="177"/>
        <v>724788.29999999993</v>
      </c>
      <c r="P118" s="12">
        <f t="shared" si="178"/>
        <v>613036.79999999993</v>
      </c>
      <c r="Q118" s="12"/>
      <c r="R118" s="12">
        <f>5443*E118</f>
        <v>5792984.8999999994</v>
      </c>
      <c r="S118" s="12">
        <f t="shared" si="179"/>
        <v>202217</v>
      </c>
      <c r="T118" s="12">
        <f t="shared" ref="T118" si="182">4818*E118</f>
        <v>5127797.3999999994</v>
      </c>
      <c r="U118" s="12">
        <f t="shared" si="180"/>
        <v>196895.5</v>
      </c>
      <c r="V118" s="12">
        <f t="shared" si="181"/>
        <v>36186.199999999997</v>
      </c>
      <c r="W118" s="12">
        <f t="shared" ref="W118" si="183">(L118+M118+N118+O118+P118+Q118+R118+S118+T118+U118)*0.0214</f>
        <v>380200.10185999994</v>
      </c>
      <c r="X118" s="12">
        <f t="shared" si="110"/>
        <v>18182746.201859999</v>
      </c>
      <c r="Y118" s="9" t="s">
        <v>2243</v>
      </c>
      <c r="Z118" s="15">
        <v>0</v>
      </c>
      <c r="AA118" s="15">
        <v>0</v>
      </c>
      <c r="AB118" s="15">
        <v>0</v>
      </c>
      <c r="AC118" s="15">
        <v>0</v>
      </c>
      <c r="AD118" s="41"/>
    </row>
    <row r="119" spans="1:30" s="6" customFormat="1" ht="93.75" customHeight="1" x14ac:dyDescent="0.25">
      <c r="A119" s="38">
        <f>IF(OR(D119=0,D119=""),"",COUNTA($D$20:D119))</f>
        <v>86</v>
      </c>
      <c r="B119" s="9" t="s">
        <v>207</v>
      </c>
      <c r="C119" s="11" t="s">
        <v>208</v>
      </c>
      <c r="D119" s="15">
        <v>1959</v>
      </c>
      <c r="E119" s="12">
        <v>2118.3000000000002</v>
      </c>
      <c r="F119" s="12">
        <v>1266.4000000000001</v>
      </c>
      <c r="G119" s="12">
        <v>0</v>
      </c>
      <c r="H119" s="9" t="s">
        <v>102</v>
      </c>
      <c r="I119" s="9"/>
      <c r="J119" s="9"/>
      <c r="K119" s="9"/>
      <c r="L119" s="12">
        <f t="shared" ref="L119:L120" si="184">677*E119</f>
        <v>1434089.1</v>
      </c>
      <c r="M119" s="12">
        <f t="shared" ref="M119:M120" si="185">1213*E119</f>
        <v>2569497.9000000004</v>
      </c>
      <c r="N119" s="12">
        <f t="shared" ref="N119:N124" si="186">620*E119</f>
        <v>1313346</v>
      </c>
      <c r="O119" s="12">
        <f t="shared" ref="O119:O120" si="187">863*E119</f>
        <v>1828092.9000000001</v>
      </c>
      <c r="P119" s="12">
        <f t="shared" ref="P119:P120" si="188">546*E119</f>
        <v>1156591.8</v>
      </c>
      <c r="Q119" s="12"/>
      <c r="R119" s="12"/>
      <c r="S119" s="12">
        <f t="shared" ref="S119:S120" si="189">297*E119</f>
        <v>629135.10000000009</v>
      </c>
      <c r="T119" s="12"/>
      <c r="U119" s="12">
        <f t="shared" ref="U119:U120" si="190">111*E119</f>
        <v>235131.30000000002</v>
      </c>
      <c r="V119" s="12">
        <f t="shared" ref="V119:V124" si="191">35*E119</f>
        <v>74140.5</v>
      </c>
      <c r="W119" s="12"/>
      <c r="X119" s="12">
        <f t="shared" si="110"/>
        <v>9240024.6000000015</v>
      </c>
      <c r="Y119" s="9" t="s">
        <v>2243</v>
      </c>
      <c r="Z119" s="15">
        <v>0</v>
      </c>
      <c r="AA119" s="15">
        <v>0</v>
      </c>
      <c r="AB119" s="15">
        <v>0</v>
      </c>
      <c r="AC119" s="15">
        <v>0</v>
      </c>
      <c r="AD119" s="41"/>
    </row>
    <row r="120" spans="1:30" s="6" customFormat="1" ht="93.75" customHeight="1" x14ac:dyDescent="0.25">
      <c r="A120" s="38">
        <f>IF(OR(D120=0,D120=""),"",COUNTA($D$20:D120))</f>
        <v>87</v>
      </c>
      <c r="B120" s="9" t="s">
        <v>209</v>
      </c>
      <c r="C120" s="11" t="s">
        <v>210</v>
      </c>
      <c r="D120" s="15">
        <v>1959</v>
      </c>
      <c r="E120" s="12">
        <v>4811</v>
      </c>
      <c r="F120" s="12">
        <v>2407.8000000000002</v>
      </c>
      <c r="G120" s="12">
        <v>314.89999999999998</v>
      </c>
      <c r="H120" s="9" t="s">
        <v>102</v>
      </c>
      <c r="I120" s="9"/>
      <c r="J120" s="9"/>
      <c r="K120" s="9"/>
      <c r="L120" s="12">
        <f t="shared" si="184"/>
        <v>3257047</v>
      </c>
      <c r="M120" s="12">
        <f t="shared" si="185"/>
        <v>5835743</v>
      </c>
      <c r="N120" s="12">
        <f t="shared" si="186"/>
        <v>2982820</v>
      </c>
      <c r="O120" s="12">
        <f t="shared" si="187"/>
        <v>4151893</v>
      </c>
      <c r="P120" s="12">
        <f t="shared" si="188"/>
        <v>2626806</v>
      </c>
      <c r="Q120" s="12"/>
      <c r="R120" s="12"/>
      <c r="S120" s="12">
        <f t="shared" si="189"/>
        <v>1428867</v>
      </c>
      <c r="T120" s="12"/>
      <c r="U120" s="12">
        <f t="shared" si="190"/>
        <v>534021</v>
      </c>
      <c r="V120" s="12">
        <f t="shared" si="191"/>
        <v>168385</v>
      </c>
      <c r="W120" s="9"/>
      <c r="X120" s="12">
        <f t="shared" si="110"/>
        <v>20985582</v>
      </c>
      <c r="Y120" s="9" t="s">
        <v>2243</v>
      </c>
      <c r="Z120" s="15">
        <v>0</v>
      </c>
      <c r="AA120" s="15">
        <v>0</v>
      </c>
      <c r="AB120" s="15">
        <v>0</v>
      </c>
      <c r="AC120" s="15">
        <v>0</v>
      </c>
      <c r="AD120" s="41"/>
    </row>
    <row r="121" spans="1:30" s="6" customFormat="1" ht="93.75" customHeight="1" x14ac:dyDescent="0.25">
      <c r="A121" s="38">
        <f>IF(OR(D121=0,D121=""),"",COUNTA($D$20:D121))</f>
        <v>88</v>
      </c>
      <c r="B121" s="9" t="s">
        <v>211</v>
      </c>
      <c r="C121" s="11" t="s">
        <v>212</v>
      </c>
      <c r="D121" s="15">
        <v>1959</v>
      </c>
      <c r="E121" s="12">
        <v>2262</v>
      </c>
      <c r="F121" s="12">
        <v>1505.9</v>
      </c>
      <c r="G121" s="12">
        <v>72.5</v>
      </c>
      <c r="H121" s="9" t="s">
        <v>48</v>
      </c>
      <c r="I121" s="9"/>
      <c r="J121" s="9"/>
      <c r="K121" s="9"/>
      <c r="L121" s="42"/>
      <c r="M121" s="42"/>
      <c r="N121" s="12">
        <f t="shared" si="186"/>
        <v>1402440</v>
      </c>
      <c r="O121" s="42"/>
      <c r="P121" s="12"/>
      <c r="Q121" s="12"/>
      <c r="R121" s="42"/>
      <c r="S121" s="42"/>
      <c r="T121" s="42"/>
      <c r="U121" s="42"/>
      <c r="V121" s="12">
        <f t="shared" si="191"/>
        <v>79170</v>
      </c>
      <c r="W121" s="12"/>
      <c r="X121" s="12">
        <f t="shared" si="110"/>
        <v>1481610</v>
      </c>
      <c r="Y121" s="9" t="s">
        <v>2243</v>
      </c>
      <c r="Z121" s="15">
        <v>0</v>
      </c>
      <c r="AA121" s="15">
        <v>0</v>
      </c>
      <c r="AB121" s="15">
        <v>0</v>
      </c>
      <c r="AC121" s="15">
        <v>0</v>
      </c>
      <c r="AD121" s="41"/>
    </row>
    <row r="122" spans="1:30" s="6" customFormat="1" ht="93.75" customHeight="1" x14ac:dyDescent="0.25">
      <c r="A122" s="38">
        <f>IF(OR(D122=0,D122=""),"",COUNTA($D$20:D122))</f>
        <v>89</v>
      </c>
      <c r="B122" s="9" t="s">
        <v>213</v>
      </c>
      <c r="C122" s="11" t="s">
        <v>214</v>
      </c>
      <c r="D122" s="15">
        <v>1960</v>
      </c>
      <c r="E122" s="12">
        <v>2989.8</v>
      </c>
      <c r="F122" s="12">
        <v>2401.4</v>
      </c>
      <c r="G122" s="12">
        <v>0</v>
      </c>
      <c r="H122" s="9" t="s">
        <v>102</v>
      </c>
      <c r="I122" s="9"/>
      <c r="J122" s="9"/>
      <c r="K122" s="9"/>
      <c r="L122" s="12">
        <f t="shared" ref="L122:L123" si="192">677*E122</f>
        <v>2024094.6</v>
      </c>
      <c r="M122" s="12">
        <f t="shared" ref="M122:M123" si="193">1213*E122</f>
        <v>3626627.4000000004</v>
      </c>
      <c r="N122" s="12">
        <f t="shared" si="186"/>
        <v>1853676</v>
      </c>
      <c r="O122" s="12">
        <f t="shared" ref="O122:O123" si="194">863*E122</f>
        <v>2580197.4000000004</v>
      </c>
      <c r="P122" s="12">
        <f t="shared" ref="P122:P123" si="195">546*E122</f>
        <v>1632430.8</v>
      </c>
      <c r="Q122" s="12"/>
      <c r="R122" s="12"/>
      <c r="S122" s="12">
        <f>297*E122</f>
        <v>887970.60000000009</v>
      </c>
      <c r="T122" s="12"/>
      <c r="U122" s="12">
        <f t="shared" ref="U122:U124" si="196">111*E122</f>
        <v>331867.80000000005</v>
      </c>
      <c r="V122" s="12">
        <f t="shared" si="191"/>
        <v>104643</v>
      </c>
      <c r="W122" s="9"/>
      <c r="X122" s="12">
        <f t="shared" si="110"/>
        <v>13041507.600000001</v>
      </c>
      <c r="Y122" s="9" t="s">
        <v>2243</v>
      </c>
      <c r="Z122" s="15">
        <v>0</v>
      </c>
      <c r="AA122" s="15">
        <v>0</v>
      </c>
      <c r="AB122" s="15">
        <v>0</v>
      </c>
      <c r="AC122" s="15">
        <v>0</v>
      </c>
      <c r="AD122" s="41"/>
    </row>
    <row r="123" spans="1:30" s="6" customFormat="1" ht="93.75" customHeight="1" x14ac:dyDescent="0.25">
      <c r="A123" s="38">
        <f>IF(OR(D123=0,D123=""),"",COUNTA($D$20:D123))</f>
        <v>90</v>
      </c>
      <c r="B123" s="9" t="s">
        <v>215</v>
      </c>
      <c r="C123" s="11" t="s">
        <v>216</v>
      </c>
      <c r="D123" s="15">
        <v>1960</v>
      </c>
      <c r="E123" s="12">
        <v>3859.4</v>
      </c>
      <c r="F123" s="12">
        <v>2565.4</v>
      </c>
      <c r="G123" s="12">
        <v>0</v>
      </c>
      <c r="H123" s="9" t="s">
        <v>102</v>
      </c>
      <c r="I123" s="9"/>
      <c r="J123" s="9"/>
      <c r="K123" s="9"/>
      <c r="L123" s="12">
        <f t="shared" si="192"/>
        <v>2612813.8000000003</v>
      </c>
      <c r="M123" s="12">
        <f t="shared" si="193"/>
        <v>4681452.2</v>
      </c>
      <c r="N123" s="12">
        <f t="shared" si="186"/>
        <v>2392828</v>
      </c>
      <c r="O123" s="12">
        <f t="shared" si="194"/>
        <v>3330662.2</v>
      </c>
      <c r="P123" s="12">
        <f t="shared" si="195"/>
        <v>2107232.4</v>
      </c>
      <c r="Q123" s="12"/>
      <c r="R123" s="12"/>
      <c r="S123" s="12"/>
      <c r="T123" s="12"/>
      <c r="U123" s="12">
        <f t="shared" si="196"/>
        <v>428393.4</v>
      </c>
      <c r="V123" s="12">
        <f t="shared" si="191"/>
        <v>135079</v>
      </c>
      <c r="W123" s="9"/>
      <c r="X123" s="12">
        <f t="shared" si="110"/>
        <v>15688461</v>
      </c>
      <c r="Y123" s="9" t="s">
        <v>2243</v>
      </c>
      <c r="Z123" s="15">
        <v>0</v>
      </c>
      <c r="AA123" s="15">
        <v>0</v>
      </c>
      <c r="AB123" s="15">
        <v>0</v>
      </c>
      <c r="AC123" s="15">
        <v>0</v>
      </c>
      <c r="AD123" s="41"/>
    </row>
    <row r="124" spans="1:30" s="6" customFormat="1" ht="93.75" customHeight="1" x14ac:dyDescent="0.25">
      <c r="A124" s="38">
        <f>IF(OR(D124=0,D124=""),"",COUNTA($D$20:D124))</f>
        <v>91</v>
      </c>
      <c r="B124" s="9" t="s">
        <v>217</v>
      </c>
      <c r="C124" s="11" t="s">
        <v>218</v>
      </c>
      <c r="D124" s="15">
        <v>1960</v>
      </c>
      <c r="E124" s="12">
        <v>3054.1</v>
      </c>
      <c r="F124" s="12">
        <v>2523.3000000000002</v>
      </c>
      <c r="G124" s="12">
        <v>0</v>
      </c>
      <c r="H124" s="9" t="s">
        <v>102</v>
      </c>
      <c r="I124" s="9"/>
      <c r="J124" s="9"/>
      <c r="K124" s="9"/>
      <c r="L124" s="12"/>
      <c r="M124" s="12"/>
      <c r="N124" s="12">
        <f t="shared" si="186"/>
        <v>1893542</v>
      </c>
      <c r="O124" s="12"/>
      <c r="P124" s="12"/>
      <c r="Q124" s="12"/>
      <c r="R124" s="12"/>
      <c r="S124" s="12">
        <f>297*E124</f>
        <v>907067.7</v>
      </c>
      <c r="T124" s="12"/>
      <c r="U124" s="12">
        <f t="shared" si="196"/>
        <v>339005.1</v>
      </c>
      <c r="V124" s="12">
        <f t="shared" si="191"/>
        <v>106893.5</v>
      </c>
      <c r="W124" s="9"/>
      <c r="X124" s="12">
        <f t="shared" si="110"/>
        <v>3246508.3000000003</v>
      </c>
      <c r="Y124" s="9" t="s">
        <v>2243</v>
      </c>
      <c r="Z124" s="15">
        <v>0</v>
      </c>
      <c r="AA124" s="15">
        <v>0</v>
      </c>
      <c r="AB124" s="15">
        <v>0</v>
      </c>
      <c r="AC124" s="15">
        <v>0</v>
      </c>
      <c r="AD124" s="41"/>
    </row>
    <row r="125" spans="1:30" s="6" customFormat="1" ht="93.75" customHeight="1" x14ac:dyDescent="0.25">
      <c r="A125" s="38">
        <f>IF(OR(D125=0,D125=""),"",COUNTA($D$20:D125))</f>
        <v>92</v>
      </c>
      <c r="B125" s="9" t="s">
        <v>219</v>
      </c>
      <c r="C125" s="11" t="s">
        <v>220</v>
      </c>
      <c r="D125" s="15">
        <v>1960</v>
      </c>
      <c r="E125" s="12">
        <v>989.5</v>
      </c>
      <c r="F125" s="12">
        <v>515.29999999999995</v>
      </c>
      <c r="G125" s="12">
        <v>0</v>
      </c>
      <c r="H125" s="9" t="s">
        <v>39</v>
      </c>
      <c r="I125" s="9"/>
      <c r="J125" s="9"/>
      <c r="K125" s="9"/>
      <c r="L125" s="12">
        <f t="shared" ref="L125:L127" si="197">741*E125</f>
        <v>733219.5</v>
      </c>
      <c r="M125" s="12">
        <f t="shared" ref="M125:M127" si="198">3305*E125</f>
        <v>3270297.5</v>
      </c>
      <c r="N125" s="12">
        <f t="shared" ref="N125:N127" si="199">754*E125</f>
        <v>746083</v>
      </c>
      <c r="O125" s="12">
        <f t="shared" ref="O125:O127" si="200">681*E125</f>
        <v>673849.5</v>
      </c>
      <c r="P125" s="12">
        <f t="shared" ref="P125:P127" si="201">576*E125</f>
        <v>569952</v>
      </c>
      <c r="Q125" s="12"/>
      <c r="R125" s="12"/>
      <c r="S125" s="12">
        <f t="shared" ref="S125" si="202">190*E125</f>
        <v>188005</v>
      </c>
      <c r="T125" s="12"/>
      <c r="U125" s="12">
        <f t="shared" ref="U125:U127" si="203">185*E125</f>
        <v>183057.5</v>
      </c>
      <c r="V125" s="12">
        <f t="shared" ref="V125:V127" si="204">34*E125</f>
        <v>33643</v>
      </c>
      <c r="W125" s="9"/>
      <c r="X125" s="12">
        <f t="shared" si="110"/>
        <v>6398107</v>
      </c>
      <c r="Y125" s="9" t="s">
        <v>2243</v>
      </c>
      <c r="Z125" s="15">
        <v>0</v>
      </c>
      <c r="AA125" s="15">
        <v>0</v>
      </c>
      <c r="AB125" s="15">
        <v>0</v>
      </c>
      <c r="AC125" s="15">
        <v>0</v>
      </c>
      <c r="AD125" s="41"/>
    </row>
    <row r="126" spans="1:30" s="7" customFormat="1" ht="93.75" customHeight="1" x14ac:dyDescent="0.25">
      <c r="A126" s="38">
        <f>IF(OR(D126=0,D126=""),"",COUNTA($D$20:D126))</f>
        <v>93</v>
      </c>
      <c r="B126" s="9" t="s">
        <v>221</v>
      </c>
      <c r="C126" s="11" t="s">
        <v>222</v>
      </c>
      <c r="D126" s="15">
        <v>1960</v>
      </c>
      <c r="E126" s="12">
        <v>489.5</v>
      </c>
      <c r="F126" s="12">
        <v>274.45999999999998</v>
      </c>
      <c r="G126" s="12">
        <v>0</v>
      </c>
      <c r="H126" s="9" t="s">
        <v>39</v>
      </c>
      <c r="I126" s="9"/>
      <c r="J126" s="9"/>
      <c r="K126" s="9"/>
      <c r="L126" s="12">
        <f t="shared" si="197"/>
        <v>362719.5</v>
      </c>
      <c r="M126" s="12">
        <f t="shared" si="198"/>
        <v>1617797.5</v>
      </c>
      <c r="N126" s="12">
        <f t="shared" si="199"/>
        <v>369083</v>
      </c>
      <c r="O126" s="12">
        <f t="shared" si="200"/>
        <v>333349.5</v>
      </c>
      <c r="P126" s="12">
        <f t="shared" si="201"/>
        <v>281952</v>
      </c>
      <c r="Q126" s="12"/>
      <c r="R126" s="12"/>
      <c r="S126" s="12"/>
      <c r="T126" s="12"/>
      <c r="U126" s="12">
        <f t="shared" si="203"/>
        <v>90557.5</v>
      </c>
      <c r="V126" s="12">
        <f t="shared" si="204"/>
        <v>16643</v>
      </c>
      <c r="W126" s="12"/>
      <c r="X126" s="12">
        <f t="shared" si="110"/>
        <v>3072102</v>
      </c>
      <c r="Y126" s="9" t="s">
        <v>2243</v>
      </c>
      <c r="Z126" s="15">
        <v>0</v>
      </c>
      <c r="AA126" s="15">
        <v>0</v>
      </c>
      <c r="AB126" s="15">
        <v>0</v>
      </c>
      <c r="AC126" s="15">
        <v>0</v>
      </c>
    </row>
    <row r="127" spans="1:30" s="6" customFormat="1" ht="93.75" customHeight="1" x14ac:dyDescent="0.25">
      <c r="A127" s="38">
        <f>IF(OR(D127=0,D127=""),"",COUNTA($D$20:D127))</f>
        <v>94</v>
      </c>
      <c r="B127" s="9" t="s">
        <v>223</v>
      </c>
      <c r="C127" s="11" t="s">
        <v>224</v>
      </c>
      <c r="D127" s="15">
        <v>1960</v>
      </c>
      <c r="E127" s="12">
        <v>1536.5</v>
      </c>
      <c r="F127" s="12">
        <v>616.9</v>
      </c>
      <c r="G127" s="12">
        <v>0</v>
      </c>
      <c r="H127" s="9" t="s">
        <v>39</v>
      </c>
      <c r="I127" s="9"/>
      <c r="J127" s="9"/>
      <c r="K127" s="9"/>
      <c r="L127" s="12">
        <f t="shared" si="197"/>
        <v>1138546.5</v>
      </c>
      <c r="M127" s="12">
        <f t="shared" si="198"/>
        <v>5078132.5</v>
      </c>
      <c r="N127" s="12">
        <f t="shared" si="199"/>
        <v>1158521</v>
      </c>
      <c r="O127" s="12">
        <f t="shared" si="200"/>
        <v>1046356.5</v>
      </c>
      <c r="P127" s="12">
        <f t="shared" si="201"/>
        <v>885024</v>
      </c>
      <c r="Q127" s="12"/>
      <c r="R127" s="12"/>
      <c r="S127" s="12">
        <f t="shared" ref="S127" si="205">190*E127</f>
        <v>291935</v>
      </c>
      <c r="T127" s="12"/>
      <c r="U127" s="12">
        <f t="shared" si="203"/>
        <v>284252.5</v>
      </c>
      <c r="V127" s="12">
        <f t="shared" si="204"/>
        <v>52241</v>
      </c>
      <c r="W127" s="12"/>
      <c r="X127" s="12">
        <f t="shared" si="110"/>
        <v>9935009</v>
      </c>
      <c r="Y127" s="9" t="s">
        <v>2243</v>
      </c>
      <c r="Z127" s="15">
        <v>0</v>
      </c>
      <c r="AA127" s="15">
        <v>0</v>
      </c>
      <c r="AB127" s="15">
        <v>0</v>
      </c>
      <c r="AC127" s="15">
        <v>0</v>
      </c>
      <c r="AD127" s="41"/>
    </row>
    <row r="128" spans="1:30" s="6" customFormat="1" ht="93.75" customHeight="1" x14ac:dyDescent="0.25">
      <c r="A128" s="38">
        <f>IF(OR(D128=0,D128=""),"",COUNTA($D$20:D128))</f>
        <v>95</v>
      </c>
      <c r="B128" s="9" t="s">
        <v>225</v>
      </c>
      <c r="C128" s="11" t="s">
        <v>226</v>
      </c>
      <c r="D128" s="15">
        <v>1960</v>
      </c>
      <c r="E128" s="12">
        <v>1798.39</v>
      </c>
      <c r="F128" s="12">
        <v>1239.69</v>
      </c>
      <c r="G128" s="12">
        <v>0</v>
      </c>
      <c r="H128" s="9" t="s">
        <v>102</v>
      </c>
      <c r="I128" s="9"/>
      <c r="J128" s="9"/>
      <c r="K128" s="9"/>
      <c r="L128" s="12">
        <f t="shared" ref="L128:L132" si="206">677*E128</f>
        <v>1217510.03</v>
      </c>
      <c r="M128" s="12">
        <f t="shared" ref="M128:M132" si="207">1213*E128</f>
        <v>2181447.0700000003</v>
      </c>
      <c r="N128" s="12">
        <f t="shared" ref="N128:N132" si="208">620*E128</f>
        <v>1115001.8</v>
      </c>
      <c r="O128" s="12">
        <f t="shared" ref="O128:O132" si="209">863*E128</f>
        <v>1552010.57</v>
      </c>
      <c r="P128" s="12">
        <f t="shared" ref="P128:P132" si="210">546*E128</f>
        <v>981920.94000000006</v>
      </c>
      <c r="Q128" s="12"/>
      <c r="R128" s="12"/>
      <c r="S128" s="12">
        <f t="shared" ref="S128:S131" si="211">297*E128</f>
        <v>534121.83000000007</v>
      </c>
      <c r="T128" s="12"/>
      <c r="U128" s="12">
        <f t="shared" ref="U128:U132" si="212">111*E128</f>
        <v>199621.29</v>
      </c>
      <c r="V128" s="12">
        <f t="shared" ref="V128:V132" si="213">35*E128</f>
        <v>62943.65</v>
      </c>
      <c r="W128" s="12"/>
      <c r="X128" s="12">
        <f t="shared" si="110"/>
        <v>7844577.1800000016</v>
      </c>
      <c r="Y128" s="9" t="s">
        <v>2243</v>
      </c>
      <c r="Z128" s="15">
        <v>0</v>
      </c>
      <c r="AA128" s="15">
        <v>0</v>
      </c>
      <c r="AB128" s="15">
        <v>0</v>
      </c>
      <c r="AC128" s="15">
        <v>0</v>
      </c>
      <c r="AD128" s="41"/>
    </row>
    <row r="129" spans="1:30" s="6" customFormat="1" ht="93.75" customHeight="1" x14ac:dyDescent="0.25">
      <c r="A129" s="38">
        <f>IF(OR(D129=0,D129=""),"",COUNTA($D$20:D129))</f>
        <v>96</v>
      </c>
      <c r="B129" s="9" t="s">
        <v>227</v>
      </c>
      <c r="C129" s="11" t="s">
        <v>228</v>
      </c>
      <c r="D129" s="9">
        <v>1960</v>
      </c>
      <c r="E129" s="12">
        <v>2344.3000000000002</v>
      </c>
      <c r="F129" s="12">
        <v>1729.7</v>
      </c>
      <c r="G129" s="12">
        <v>614.6</v>
      </c>
      <c r="H129" s="9" t="s">
        <v>102</v>
      </c>
      <c r="I129" s="9"/>
      <c r="J129" s="9"/>
      <c r="K129" s="9"/>
      <c r="L129" s="12">
        <f t="shared" si="206"/>
        <v>1587091.1</v>
      </c>
      <c r="M129" s="12">
        <f t="shared" si="207"/>
        <v>2843635.9000000004</v>
      </c>
      <c r="N129" s="12">
        <f t="shared" si="208"/>
        <v>1453466</v>
      </c>
      <c r="O129" s="12">
        <f t="shared" si="209"/>
        <v>2023130.9000000001</v>
      </c>
      <c r="P129" s="12">
        <f t="shared" si="210"/>
        <v>1279987.8</v>
      </c>
      <c r="Q129" s="12"/>
      <c r="R129" s="12"/>
      <c r="S129" s="12">
        <f t="shared" si="211"/>
        <v>696257.10000000009</v>
      </c>
      <c r="T129" s="12"/>
      <c r="U129" s="12">
        <f t="shared" si="212"/>
        <v>260217.30000000002</v>
      </c>
      <c r="V129" s="12">
        <f t="shared" si="213"/>
        <v>82050.5</v>
      </c>
      <c r="W129" s="9"/>
      <c r="X129" s="12">
        <f t="shared" si="110"/>
        <v>10225836.600000001</v>
      </c>
      <c r="Y129" s="9" t="s">
        <v>2243</v>
      </c>
      <c r="Z129" s="15">
        <v>0</v>
      </c>
      <c r="AA129" s="15">
        <v>0</v>
      </c>
      <c r="AB129" s="15">
        <v>0</v>
      </c>
      <c r="AC129" s="15">
        <v>0</v>
      </c>
      <c r="AD129" s="41"/>
    </row>
    <row r="130" spans="1:30" s="6" customFormat="1" ht="93.75" customHeight="1" x14ac:dyDescent="0.25">
      <c r="A130" s="38">
        <f>IF(OR(D130=0,D130=""),"",COUNTA($D$20:D130))</f>
        <v>97</v>
      </c>
      <c r="B130" s="9" t="s">
        <v>229</v>
      </c>
      <c r="C130" s="11" t="s">
        <v>230</v>
      </c>
      <c r="D130" s="15">
        <v>1960</v>
      </c>
      <c r="E130" s="12">
        <v>2133</v>
      </c>
      <c r="F130" s="12">
        <v>1270.7</v>
      </c>
      <c r="G130" s="12">
        <v>0</v>
      </c>
      <c r="H130" s="9" t="s">
        <v>102</v>
      </c>
      <c r="I130" s="9"/>
      <c r="J130" s="9"/>
      <c r="K130" s="9"/>
      <c r="L130" s="12">
        <f t="shared" si="206"/>
        <v>1444041</v>
      </c>
      <c r="M130" s="12">
        <f t="shared" si="207"/>
        <v>2587329</v>
      </c>
      <c r="N130" s="12">
        <f t="shared" si="208"/>
        <v>1322460</v>
      </c>
      <c r="O130" s="12">
        <f t="shared" si="209"/>
        <v>1840779</v>
      </c>
      <c r="P130" s="12">
        <f t="shared" si="210"/>
        <v>1164618</v>
      </c>
      <c r="Q130" s="12"/>
      <c r="R130" s="12"/>
      <c r="S130" s="12">
        <f t="shared" si="211"/>
        <v>633501</v>
      </c>
      <c r="T130" s="12"/>
      <c r="U130" s="12">
        <f t="shared" si="212"/>
        <v>236763</v>
      </c>
      <c r="V130" s="12">
        <f t="shared" si="213"/>
        <v>74655</v>
      </c>
      <c r="W130" s="12"/>
      <c r="X130" s="12">
        <f t="shared" si="110"/>
        <v>9304146</v>
      </c>
      <c r="Y130" s="9" t="s">
        <v>2243</v>
      </c>
      <c r="Z130" s="15">
        <v>0</v>
      </c>
      <c r="AA130" s="15">
        <v>0</v>
      </c>
      <c r="AB130" s="15">
        <v>0</v>
      </c>
      <c r="AC130" s="15">
        <v>0</v>
      </c>
      <c r="AD130" s="41"/>
    </row>
    <row r="131" spans="1:30" s="6" customFormat="1" ht="93.75" customHeight="1" x14ac:dyDescent="0.25">
      <c r="A131" s="38">
        <f>IF(OR(D131=0,D131=""),"",COUNTA($D$20:D131))</f>
        <v>98</v>
      </c>
      <c r="B131" s="9" t="s">
        <v>231</v>
      </c>
      <c r="C131" s="11" t="s">
        <v>232</v>
      </c>
      <c r="D131" s="9">
        <v>1961</v>
      </c>
      <c r="E131" s="12">
        <v>2171.8000000000002</v>
      </c>
      <c r="F131" s="12">
        <v>1281.4000000000001</v>
      </c>
      <c r="G131" s="12">
        <v>92.9</v>
      </c>
      <c r="H131" s="9" t="s">
        <v>102</v>
      </c>
      <c r="I131" s="9"/>
      <c r="J131" s="9"/>
      <c r="K131" s="9"/>
      <c r="L131" s="12">
        <f t="shared" si="206"/>
        <v>1470308.6</v>
      </c>
      <c r="M131" s="12">
        <f t="shared" si="207"/>
        <v>2634393.4000000004</v>
      </c>
      <c r="N131" s="12">
        <f t="shared" si="208"/>
        <v>1346516</v>
      </c>
      <c r="O131" s="12">
        <f t="shared" si="209"/>
        <v>1874263.4000000001</v>
      </c>
      <c r="P131" s="12">
        <f t="shared" si="210"/>
        <v>1185802.8</v>
      </c>
      <c r="Q131" s="12"/>
      <c r="R131" s="12">
        <f>2340*E131</f>
        <v>5082012</v>
      </c>
      <c r="S131" s="12">
        <f t="shared" si="211"/>
        <v>645024.60000000009</v>
      </c>
      <c r="T131" s="12">
        <f>2771*E131</f>
        <v>6018057.8000000007</v>
      </c>
      <c r="U131" s="12">
        <f t="shared" si="212"/>
        <v>241069.80000000002</v>
      </c>
      <c r="V131" s="12">
        <f t="shared" si="213"/>
        <v>76013</v>
      </c>
      <c r="W131" s="12">
        <f t="shared" ref="W131" si="214">(L131+M131+N131+O131+P131+Q131+R131+S131+T131+U131)*0.0214</f>
        <v>438645.39576000004</v>
      </c>
      <c r="X131" s="12">
        <f t="shared" si="110"/>
        <v>21012106.795760002</v>
      </c>
      <c r="Y131" s="9" t="s">
        <v>2243</v>
      </c>
      <c r="Z131" s="15">
        <v>0</v>
      </c>
      <c r="AA131" s="15">
        <v>0</v>
      </c>
      <c r="AB131" s="15">
        <v>0</v>
      </c>
      <c r="AC131" s="15">
        <v>0</v>
      </c>
      <c r="AD131" s="41"/>
    </row>
    <row r="132" spans="1:30" s="7" customFormat="1" ht="93.75" customHeight="1" x14ac:dyDescent="0.25">
      <c r="A132" s="38">
        <f>IF(OR(D132=0,D132=""),"",COUNTA($D$20:D132))</f>
        <v>99</v>
      </c>
      <c r="B132" s="9" t="s">
        <v>233</v>
      </c>
      <c r="C132" s="11" t="s">
        <v>234</v>
      </c>
      <c r="D132" s="15">
        <v>1961</v>
      </c>
      <c r="E132" s="12">
        <v>1732.6</v>
      </c>
      <c r="F132" s="12">
        <v>1587.2</v>
      </c>
      <c r="G132" s="12">
        <v>145.4</v>
      </c>
      <c r="H132" s="9" t="s">
        <v>48</v>
      </c>
      <c r="I132" s="9"/>
      <c r="J132" s="9"/>
      <c r="K132" s="9"/>
      <c r="L132" s="12">
        <f t="shared" si="206"/>
        <v>1172970.2</v>
      </c>
      <c r="M132" s="12">
        <f t="shared" si="207"/>
        <v>2101643.7999999998</v>
      </c>
      <c r="N132" s="12">
        <f t="shared" si="208"/>
        <v>1074212</v>
      </c>
      <c r="O132" s="12">
        <f t="shared" si="209"/>
        <v>1495233.7999999998</v>
      </c>
      <c r="P132" s="12">
        <f t="shared" si="210"/>
        <v>945999.6</v>
      </c>
      <c r="Q132" s="12"/>
      <c r="R132" s="12"/>
      <c r="S132" s="12"/>
      <c r="T132" s="12"/>
      <c r="U132" s="12">
        <f t="shared" si="212"/>
        <v>192318.59999999998</v>
      </c>
      <c r="V132" s="12">
        <f t="shared" si="213"/>
        <v>60641</v>
      </c>
      <c r="W132" s="12"/>
      <c r="X132" s="12">
        <f t="shared" si="110"/>
        <v>7043018.9999999991</v>
      </c>
      <c r="Y132" s="9" t="s">
        <v>2243</v>
      </c>
      <c r="Z132" s="15">
        <v>0</v>
      </c>
      <c r="AA132" s="15">
        <v>0</v>
      </c>
      <c r="AB132" s="15">
        <v>0</v>
      </c>
      <c r="AC132" s="15">
        <v>0</v>
      </c>
    </row>
    <row r="133" spans="1:30" s="6" customFormat="1" ht="93.75" customHeight="1" x14ac:dyDescent="0.25">
      <c r="A133" s="38">
        <f>IF(OR(D133=0,D133=""),"",COUNTA($D$20:D133))</f>
        <v>100</v>
      </c>
      <c r="B133" s="9" t="s">
        <v>235</v>
      </c>
      <c r="C133" s="11" t="s">
        <v>236</v>
      </c>
      <c r="D133" s="15">
        <v>1961</v>
      </c>
      <c r="E133" s="12">
        <v>1263.7</v>
      </c>
      <c r="F133" s="12">
        <v>1189.5999999999999</v>
      </c>
      <c r="G133" s="12">
        <v>74.100000000000136</v>
      </c>
      <c r="H133" s="9" t="s">
        <v>36</v>
      </c>
      <c r="I133" s="9"/>
      <c r="J133" s="9"/>
      <c r="K133" s="9"/>
      <c r="L133" s="12">
        <f t="shared" ref="L133:L137" si="215">741*E133</f>
        <v>936401.70000000007</v>
      </c>
      <c r="M133" s="12">
        <f t="shared" ref="M133:M137" si="216">3305*E133</f>
        <v>4176528.5</v>
      </c>
      <c r="N133" s="12">
        <f t="shared" ref="N133:N137" si="217">754*E133</f>
        <v>952829.8</v>
      </c>
      <c r="O133" s="12">
        <f t="shared" ref="O133:O137" si="218">681*E133</f>
        <v>860579.70000000007</v>
      </c>
      <c r="P133" s="12">
        <f t="shared" ref="P133:P137" si="219">576*E133</f>
        <v>727891.20000000007</v>
      </c>
      <c r="Q133" s="12"/>
      <c r="R133" s="12">
        <f t="shared" ref="R133:R137" si="220">5443*E133</f>
        <v>6878319.1000000006</v>
      </c>
      <c r="S133" s="12"/>
      <c r="T133" s="12">
        <f t="shared" ref="T133:T137" si="221">4818*E133</f>
        <v>6088506.6000000006</v>
      </c>
      <c r="U133" s="12">
        <f t="shared" ref="U133:U137" si="222">185*E133</f>
        <v>233784.5</v>
      </c>
      <c r="V133" s="12">
        <f t="shared" ref="V133:V137" si="223">34*E133</f>
        <v>42965.8</v>
      </c>
      <c r="W133" s="12">
        <f t="shared" ref="W133:W137" si="224">(L133+M133+N133+O133+P133+Q133+R133+S133+T133+U133)*0.0214</f>
        <v>446293.59954000002</v>
      </c>
      <c r="X133" s="12">
        <f t="shared" si="110"/>
        <v>21344100.499540001</v>
      </c>
      <c r="Y133" s="9" t="s">
        <v>2243</v>
      </c>
      <c r="Z133" s="15">
        <v>0</v>
      </c>
      <c r="AA133" s="15">
        <v>0</v>
      </c>
      <c r="AB133" s="15">
        <v>0</v>
      </c>
      <c r="AC133" s="15">
        <v>0</v>
      </c>
      <c r="AD133" s="41"/>
    </row>
    <row r="134" spans="1:30" s="6" customFormat="1" ht="93.75" customHeight="1" x14ac:dyDescent="0.25">
      <c r="A134" s="38">
        <f>IF(OR(D134=0,D134=""),"",COUNTA($D$20:D134))</f>
        <v>101</v>
      </c>
      <c r="B134" s="9" t="s">
        <v>237</v>
      </c>
      <c r="C134" s="11" t="s">
        <v>238</v>
      </c>
      <c r="D134" s="15">
        <v>1961</v>
      </c>
      <c r="E134" s="12">
        <v>1025.2</v>
      </c>
      <c r="F134" s="12">
        <v>807.5</v>
      </c>
      <c r="G134" s="12">
        <v>0</v>
      </c>
      <c r="H134" s="9" t="s">
        <v>36</v>
      </c>
      <c r="I134" s="9"/>
      <c r="J134" s="9"/>
      <c r="K134" s="9"/>
      <c r="L134" s="12">
        <f t="shared" si="215"/>
        <v>759673.20000000007</v>
      </c>
      <c r="M134" s="12">
        <f t="shared" si="216"/>
        <v>3388286</v>
      </c>
      <c r="N134" s="12">
        <f t="shared" si="217"/>
        <v>773000.8</v>
      </c>
      <c r="O134" s="12">
        <f t="shared" si="218"/>
        <v>698161.20000000007</v>
      </c>
      <c r="P134" s="12">
        <f t="shared" si="219"/>
        <v>590515.20000000007</v>
      </c>
      <c r="Q134" s="12"/>
      <c r="R134" s="12">
        <f t="shared" si="220"/>
        <v>5580163.6000000006</v>
      </c>
      <c r="S134" s="12"/>
      <c r="T134" s="12">
        <f t="shared" si="221"/>
        <v>4939413.6000000006</v>
      </c>
      <c r="U134" s="12">
        <f t="shared" si="222"/>
        <v>189662</v>
      </c>
      <c r="V134" s="12">
        <f t="shared" si="223"/>
        <v>34856.800000000003</v>
      </c>
      <c r="W134" s="12">
        <f t="shared" si="224"/>
        <v>362063.93784000003</v>
      </c>
      <c r="X134" s="12">
        <f t="shared" si="110"/>
        <v>17315796.337840002</v>
      </c>
      <c r="Y134" s="9" t="s">
        <v>2243</v>
      </c>
      <c r="Z134" s="15">
        <v>0</v>
      </c>
      <c r="AA134" s="15">
        <v>0</v>
      </c>
      <c r="AB134" s="15">
        <v>0</v>
      </c>
      <c r="AC134" s="15">
        <v>0</v>
      </c>
      <c r="AD134" s="41"/>
    </row>
    <row r="135" spans="1:30" s="6" customFormat="1" ht="93.75" customHeight="1" x14ac:dyDescent="0.25">
      <c r="A135" s="38">
        <f>IF(OR(D135=0,D135=""),"",COUNTA($D$20:D135))</f>
        <v>102</v>
      </c>
      <c r="B135" s="9" t="s">
        <v>239</v>
      </c>
      <c r="C135" s="11" t="s">
        <v>240</v>
      </c>
      <c r="D135" s="15">
        <v>1961</v>
      </c>
      <c r="E135" s="12">
        <v>1025.2</v>
      </c>
      <c r="F135" s="12">
        <v>807.5</v>
      </c>
      <c r="G135" s="12">
        <v>0</v>
      </c>
      <c r="H135" s="9" t="s">
        <v>36</v>
      </c>
      <c r="I135" s="9"/>
      <c r="J135" s="9"/>
      <c r="K135" s="9"/>
      <c r="L135" s="12">
        <f t="shared" si="215"/>
        <v>759673.20000000007</v>
      </c>
      <c r="M135" s="12">
        <f t="shared" si="216"/>
        <v>3388286</v>
      </c>
      <c r="N135" s="12">
        <f t="shared" si="217"/>
        <v>773000.8</v>
      </c>
      <c r="O135" s="12">
        <f t="shared" si="218"/>
        <v>698161.20000000007</v>
      </c>
      <c r="P135" s="12">
        <f t="shared" si="219"/>
        <v>590515.20000000007</v>
      </c>
      <c r="Q135" s="12"/>
      <c r="R135" s="12">
        <f t="shared" si="220"/>
        <v>5580163.6000000006</v>
      </c>
      <c r="S135" s="12"/>
      <c r="T135" s="12">
        <f t="shared" si="221"/>
        <v>4939413.6000000006</v>
      </c>
      <c r="U135" s="12">
        <f t="shared" si="222"/>
        <v>189662</v>
      </c>
      <c r="V135" s="12">
        <f t="shared" si="223"/>
        <v>34856.800000000003</v>
      </c>
      <c r="W135" s="12">
        <f t="shared" si="224"/>
        <v>362063.93784000003</v>
      </c>
      <c r="X135" s="12">
        <f t="shared" si="110"/>
        <v>17315796.337840002</v>
      </c>
      <c r="Y135" s="9" t="s">
        <v>2243</v>
      </c>
      <c r="Z135" s="15">
        <v>0</v>
      </c>
      <c r="AA135" s="15">
        <v>0</v>
      </c>
      <c r="AB135" s="15">
        <v>0</v>
      </c>
      <c r="AC135" s="15">
        <v>0</v>
      </c>
      <c r="AD135" s="41"/>
    </row>
    <row r="136" spans="1:30" s="6" customFormat="1" ht="93.75" customHeight="1" x14ac:dyDescent="0.25">
      <c r="A136" s="38">
        <f>IF(OR(D136=0,D136=""),"",COUNTA($D$20:D136))</f>
        <v>103</v>
      </c>
      <c r="B136" s="9" t="s">
        <v>241</v>
      </c>
      <c r="C136" s="11" t="s">
        <v>242</v>
      </c>
      <c r="D136" s="15">
        <v>1961</v>
      </c>
      <c r="E136" s="12">
        <v>1667.4</v>
      </c>
      <c r="F136" s="12">
        <v>999.4</v>
      </c>
      <c r="G136" s="12">
        <v>70.7</v>
      </c>
      <c r="H136" s="9" t="s">
        <v>36</v>
      </c>
      <c r="I136" s="9"/>
      <c r="J136" s="9"/>
      <c r="K136" s="9"/>
      <c r="L136" s="12">
        <f t="shared" si="215"/>
        <v>1235543.4000000001</v>
      </c>
      <c r="M136" s="12">
        <f t="shared" si="216"/>
        <v>5510757</v>
      </c>
      <c r="N136" s="12">
        <f t="shared" si="217"/>
        <v>1257219.6000000001</v>
      </c>
      <c r="O136" s="12">
        <f t="shared" si="218"/>
        <v>1135499.4000000001</v>
      </c>
      <c r="P136" s="12">
        <f t="shared" si="219"/>
        <v>960422.40000000002</v>
      </c>
      <c r="Q136" s="12"/>
      <c r="R136" s="12">
        <f t="shared" si="220"/>
        <v>9075658.2000000011</v>
      </c>
      <c r="S136" s="12">
        <f t="shared" ref="S136" si="225">190*E136</f>
        <v>316806</v>
      </c>
      <c r="T136" s="12">
        <f t="shared" si="221"/>
        <v>8033533.2000000002</v>
      </c>
      <c r="U136" s="12">
        <f t="shared" si="222"/>
        <v>308469</v>
      </c>
      <c r="V136" s="12">
        <f t="shared" si="223"/>
        <v>56691.600000000006</v>
      </c>
      <c r="W136" s="12">
        <f t="shared" si="224"/>
        <v>595645.63547999994</v>
      </c>
      <c r="X136" s="12">
        <f t="shared" si="110"/>
        <v>28486245.435480002</v>
      </c>
      <c r="Y136" s="9" t="s">
        <v>2243</v>
      </c>
      <c r="Z136" s="15">
        <v>0</v>
      </c>
      <c r="AA136" s="15">
        <v>0</v>
      </c>
      <c r="AB136" s="15">
        <v>0</v>
      </c>
      <c r="AC136" s="15">
        <v>0</v>
      </c>
      <c r="AD136" s="41"/>
    </row>
    <row r="137" spans="1:30" s="6" customFormat="1" ht="93.75" customHeight="1" x14ac:dyDescent="0.25">
      <c r="A137" s="38">
        <f>IF(OR(D137=0,D137=""),"",COUNTA($D$20:D137))</f>
        <v>104</v>
      </c>
      <c r="B137" s="9" t="s">
        <v>243</v>
      </c>
      <c r="C137" s="11" t="s">
        <v>244</v>
      </c>
      <c r="D137" s="15">
        <v>1961</v>
      </c>
      <c r="E137" s="12">
        <v>1082.5</v>
      </c>
      <c r="F137" s="12">
        <v>1003.7</v>
      </c>
      <c r="G137" s="12">
        <v>0</v>
      </c>
      <c r="H137" s="9" t="s">
        <v>36</v>
      </c>
      <c r="I137" s="9"/>
      <c r="J137" s="9"/>
      <c r="K137" s="9"/>
      <c r="L137" s="12">
        <f t="shared" si="215"/>
        <v>802132.5</v>
      </c>
      <c r="M137" s="12">
        <f t="shared" si="216"/>
        <v>3577662.5</v>
      </c>
      <c r="N137" s="12">
        <f t="shared" si="217"/>
        <v>816205</v>
      </c>
      <c r="O137" s="12">
        <f t="shared" si="218"/>
        <v>737182.5</v>
      </c>
      <c r="P137" s="12">
        <f t="shared" si="219"/>
        <v>623520</v>
      </c>
      <c r="Q137" s="12"/>
      <c r="R137" s="12">
        <f t="shared" si="220"/>
        <v>5892047.5</v>
      </c>
      <c r="S137" s="12"/>
      <c r="T137" s="12">
        <f t="shared" si="221"/>
        <v>5215485</v>
      </c>
      <c r="U137" s="12">
        <f t="shared" si="222"/>
        <v>200262.5</v>
      </c>
      <c r="V137" s="12">
        <f t="shared" si="223"/>
        <v>36805</v>
      </c>
      <c r="W137" s="12">
        <f t="shared" si="224"/>
        <v>382300.24650000001</v>
      </c>
      <c r="X137" s="12">
        <f t="shared" si="110"/>
        <v>18283602.7465</v>
      </c>
      <c r="Y137" s="9" t="s">
        <v>2243</v>
      </c>
      <c r="Z137" s="15">
        <v>0</v>
      </c>
      <c r="AA137" s="15">
        <v>0</v>
      </c>
      <c r="AB137" s="15">
        <v>0</v>
      </c>
      <c r="AC137" s="15">
        <v>0</v>
      </c>
      <c r="AD137" s="41"/>
    </row>
    <row r="138" spans="1:30" s="6" customFormat="1" ht="93.75" customHeight="1" x14ac:dyDescent="0.25">
      <c r="A138" s="38">
        <f>IF(OR(D138=0,D138=""),"",COUNTA($D$20:D138))</f>
        <v>105</v>
      </c>
      <c r="B138" s="9" t="s">
        <v>245</v>
      </c>
      <c r="C138" s="11" t="s">
        <v>246</v>
      </c>
      <c r="D138" s="15">
        <v>1961</v>
      </c>
      <c r="E138" s="12">
        <v>4507</v>
      </c>
      <c r="F138" s="12">
        <v>2535.5</v>
      </c>
      <c r="G138" s="12">
        <v>0</v>
      </c>
      <c r="H138" s="9" t="s">
        <v>102</v>
      </c>
      <c r="I138" s="9"/>
      <c r="J138" s="9"/>
      <c r="K138" s="9"/>
      <c r="L138" s="12"/>
      <c r="M138" s="12">
        <f>1213*E138</f>
        <v>5466991</v>
      </c>
      <c r="N138" s="12">
        <f>620*E138</f>
        <v>2794340</v>
      </c>
      <c r="O138" s="12">
        <f>863*E138</f>
        <v>3889541</v>
      </c>
      <c r="P138" s="12">
        <f>546*E138</f>
        <v>2460822</v>
      </c>
      <c r="Q138" s="12"/>
      <c r="R138" s="12"/>
      <c r="S138" s="12">
        <f>297*E138</f>
        <v>1338579</v>
      </c>
      <c r="T138" s="12"/>
      <c r="U138" s="12">
        <f>111*E138</f>
        <v>500277</v>
      </c>
      <c r="V138" s="12">
        <f>35*E138</f>
        <v>157745</v>
      </c>
      <c r="W138" s="12"/>
      <c r="X138" s="12">
        <f t="shared" si="110"/>
        <v>16608295</v>
      </c>
      <c r="Y138" s="9" t="s">
        <v>2243</v>
      </c>
      <c r="Z138" s="15">
        <v>0</v>
      </c>
      <c r="AA138" s="15">
        <v>0</v>
      </c>
      <c r="AB138" s="15">
        <v>0</v>
      </c>
      <c r="AC138" s="15">
        <v>0</v>
      </c>
      <c r="AD138" s="41"/>
    </row>
    <row r="139" spans="1:30" s="6" customFormat="1" ht="93.75" customHeight="1" x14ac:dyDescent="0.25">
      <c r="A139" s="38">
        <f>IF(OR(D139=0,D139=""),"",COUNTA($D$20:D139))</f>
        <v>106</v>
      </c>
      <c r="B139" s="9" t="s">
        <v>247</v>
      </c>
      <c r="C139" s="11" t="s">
        <v>248</v>
      </c>
      <c r="D139" s="15">
        <v>1962</v>
      </c>
      <c r="E139" s="12">
        <v>427.6</v>
      </c>
      <c r="F139" s="12">
        <v>427.6</v>
      </c>
      <c r="G139" s="12">
        <v>0</v>
      </c>
      <c r="H139" s="9" t="s">
        <v>39</v>
      </c>
      <c r="I139" s="9"/>
      <c r="J139" s="9"/>
      <c r="K139" s="9"/>
      <c r="L139" s="12">
        <f t="shared" ref="L139:L142" si="226">741*E139</f>
        <v>316851.60000000003</v>
      </c>
      <c r="M139" s="12">
        <f t="shared" ref="M139:M142" si="227">3305*E139</f>
        <v>1413218</v>
      </c>
      <c r="N139" s="12">
        <f t="shared" ref="N139:N142" si="228">754*E139</f>
        <v>322410.40000000002</v>
      </c>
      <c r="O139" s="12">
        <f t="shared" ref="O139:O142" si="229">681*E139</f>
        <v>291195.60000000003</v>
      </c>
      <c r="P139" s="12">
        <f t="shared" ref="P139:P142" si="230">576*E139</f>
        <v>246297.60000000001</v>
      </c>
      <c r="Q139" s="12"/>
      <c r="R139" s="12"/>
      <c r="S139" s="12"/>
      <c r="T139" s="12"/>
      <c r="U139" s="12">
        <f t="shared" ref="U139:U142" si="231">185*E139</f>
        <v>79106</v>
      </c>
      <c r="V139" s="12">
        <f t="shared" ref="V139:V142" si="232">34*E139</f>
        <v>14538.400000000001</v>
      </c>
      <c r="W139" s="12"/>
      <c r="X139" s="12">
        <f t="shared" si="110"/>
        <v>2683617.6</v>
      </c>
      <c r="Y139" s="9" t="s">
        <v>2243</v>
      </c>
      <c r="Z139" s="15">
        <v>0</v>
      </c>
      <c r="AA139" s="15">
        <v>0</v>
      </c>
      <c r="AB139" s="15">
        <v>0</v>
      </c>
      <c r="AC139" s="15">
        <v>0</v>
      </c>
      <c r="AD139" s="41"/>
    </row>
    <row r="140" spans="1:30" s="6" customFormat="1" ht="93.75" customHeight="1" x14ac:dyDescent="0.25">
      <c r="A140" s="38">
        <f>IF(OR(D140=0,D140=""),"",COUNTA($D$20:D140))</f>
        <v>107</v>
      </c>
      <c r="B140" s="9" t="s">
        <v>249</v>
      </c>
      <c r="C140" s="11" t="s">
        <v>250</v>
      </c>
      <c r="D140" s="15">
        <v>1962</v>
      </c>
      <c r="E140" s="12">
        <v>607.1</v>
      </c>
      <c r="F140" s="12">
        <v>472.9</v>
      </c>
      <c r="G140" s="12">
        <v>134.20000000000005</v>
      </c>
      <c r="H140" s="9" t="s">
        <v>39</v>
      </c>
      <c r="I140" s="9"/>
      <c r="J140" s="9"/>
      <c r="K140" s="9"/>
      <c r="L140" s="12">
        <f t="shared" si="226"/>
        <v>449861.10000000003</v>
      </c>
      <c r="M140" s="12">
        <f t="shared" si="227"/>
        <v>2006465.5</v>
      </c>
      <c r="N140" s="12">
        <f t="shared" si="228"/>
        <v>457753.4</v>
      </c>
      <c r="O140" s="12">
        <f t="shared" si="229"/>
        <v>413435.10000000003</v>
      </c>
      <c r="P140" s="12">
        <f t="shared" si="230"/>
        <v>349689.60000000003</v>
      </c>
      <c r="Q140" s="12"/>
      <c r="R140" s="12">
        <f>5443*E140</f>
        <v>3304445.3000000003</v>
      </c>
      <c r="S140" s="12"/>
      <c r="T140" s="12">
        <f t="shared" ref="T140" si="233">4818*E140</f>
        <v>2925007.8000000003</v>
      </c>
      <c r="U140" s="12">
        <f t="shared" si="231"/>
        <v>112313.5</v>
      </c>
      <c r="V140" s="12">
        <f t="shared" si="232"/>
        <v>20641.400000000001</v>
      </c>
      <c r="W140" s="12">
        <f t="shared" ref="W140" si="234">(L140+M140+N140+O140+P140+Q140+R140+S140+T140+U140)*0.0214</f>
        <v>214405.98582</v>
      </c>
      <c r="X140" s="12">
        <f t="shared" si="110"/>
        <v>10254018.68582</v>
      </c>
      <c r="Y140" s="9" t="s">
        <v>2243</v>
      </c>
      <c r="Z140" s="15">
        <v>0</v>
      </c>
      <c r="AA140" s="15">
        <v>0</v>
      </c>
      <c r="AB140" s="15">
        <v>0</v>
      </c>
      <c r="AC140" s="15">
        <v>0</v>
      </c>
      <c r="AD140" s="41"/>
    </row>
    <row r="141" spans="1:30" s="7" customFormat="1" ht="93.75" customHeight="1" x14ac:dyDescent="0.25">
      <c r="A141" s="38">
        <f>IF(OR(D141=0,D141=""),"",COUNTA($D$20:D141))</f>
        <v>108</v>
      </c>
      <c r="B141" s="9" t="s">
        <v>251</v>
      </c>
      <c r="C141" s="11" t="s">
        <v>252</v>
      </c>
      <c r="D141" s="15">
        <v>1962</v>
      </c>
      <c r="E141" s="12">
        <v>314.5</v>
      </c>
      <c r="F141" s="9">
        <v>210.9</v>
      </c>
      <c r="G141" s="9">
        <v>0</v>
      </c>
      <c r="H141" s="9" t="s">
        <v>39</v>
      </c>
      <c r="I141" s="9"/>
      <c r="J141" s="9"/>
      <c r="K141" s="9"/>
      <c r="L141" s="12">
        <f t="shared" si="226"/>
        <v>233044.5</v>
      </c>
      <c r="M141" s="12">
        <f t="shared" si="227"/>
        <v>1039422.5</v>
      </c>
      <c r="N141" s="12">
        <f t="shared" si="228"/>
        <v>237133</v>
      </c>
      <c r="O141" s="12">
        <f t="shared" si="229"/>
        <v>214174.5</v>
      </c>
      <c r="P141" s="12">
        <f t="shared" si="230"/>
        <v>181152</v>
      </c>
      <c r="Q141" s="12"/>
      <c r="R141" s="12"/>
      <c r="S141" s="12"/>
      <c r="T141" s="12"/>
      <c r="U141" s="12">
        <f t="shared" si="231"/>
        <v>58182.5</v>
      </c>
      <c r="V141" s="12">
        <f t="shared" si="232"/>
        <v>10693</v>
      </c>
      <c r="W141" s="9"/>
      <c r="X141" s="12">
        <f t="shared" si="110"/>
        <v>1973802</v>
      </c>
      <c r="Y141" s="9" t="s">
        <v>2243</v>
      </c>
      <c r="Z141" s="15">
        <v>0</v>
      </c>
      <c r="AA141" s="15">
        <v>0</v>
      </c>
      <c r="AB141" s="15">
        <v>0</v>
      </c>
      <c r="AC141" s="15">
        <v>0</v>
      </c>
    </row>
    <row r="142" spans="1:30" s="6" customFormat="1" ht="93.75" customHeight="1" x14ac:dyDescent="0.25">
      <c r="A142" s="38">
        <f>IF(OR(D142=0,D142=""),"",COUNTA($D$20:D142))</f>
        <v>109</v>
      </c>
      <c r="B142" s="9" t="s">
        <v>253</v>
      </c>
      <c r="C142" s="11" t="s">
        <v>254</v>
      </c>
      <c r="D142" s="15">
        <v>1962</v>
      </c>
      <c r="E142" s="12">
        <v>315</v>
      </c>
      <c r="F142" s="12">
        <v>210.6</v>
      </c>
      <c r="G142" s="12">
        <v>0</v>
      </c>
      <c r="H142" s="9" t="s">
        <v>39</v>
      </c>
      <c r="I142" s="9"/>
      <c r="J142" s="9"/>
      <c r="K142" s="9"/>
      <c r="L142" s="12">
        <f t="shared" si="226"/>
        <v>233415</v>
      </c>
      <c r="M142" s="12">
        <f t="shared" si="227"/>
        <v>1041075</v>
      </c>
      <c r="N142" s="12">
        <f t="shared" si="228"/>
        <v>237510</v>
      </c>
      <c r="O142" s="12">
        <f t="shared" si="229"/>
        <v>214515</v>
      </c>
      <c r="P142" s="12">
        <f t="shared" si="230"/>
        <v>181440</v>
      </c>
      <c r="Q142" s="12"/>
      <c r="R142" s="12"/>
      <c r="S142" s="12"/>
      <c r="T142" s="12"/>
      <c r="U142" s="12">
        <f t="shared" si="231"/>
        <v>58275</v>
      </c>
      <c r="V142" s="12">
        <f t="shared" si="232"/>
        <v>10710</v>
      </c>
      <c r="W142" s="9"/>
      <c r="X142" s="12">
        <f t="shared" si="110"/>
        <v>1976940</v>
      </c>
      <c r="Y142" s="9" t="s">
        <v>2243</v>
      </c>
      <c r="Z142" s="15">
        <v>0</v>
      </c>
      <c r="AA142" s="15">
        <v>0</v>
      </c>
      <c r="AB142" s="15">
        <v>0</v>
      </c>
      <c r="AC142" s="15">
        <v>0</v>
      </c>
      <c r="AD142" s="41"/>
    </row>
    <row r="143" spans="1:30" s="6" customFormat="1" ht="93.75" customHeight="1" x14ac:dyDescent="0.25">
      <c r="A143" s="38">
        <f>IF(OR(D143=0,D143=""),"",COUNTA($D$20:D143))</f>
        <v>110</v>
      </c>
      <c r="B143" s="9" t="s">
        <v>255</v>
      </c>
      <c r="C143" s="11" t="s">
        <v>256</v>
      </c>
      <c r="D143" s="15">
        <v>1962</v>
      </c>
      <c r="E143" s="12">
        <v>2035.5</v>
      </c>
      <c r="F143" s="12">
        <v>1176.4000000000001</v>
      </c>
      <c r="G143" s="12">
        <v>0</v>
      </c>
      <c r="H143" s="9" t="s">
        <v>102</v>
      </c>
      <c r="I143" s="9"/>
      <c r="J143" s="9"/>
      <c r="K143" s="9"/>
      <c r="L143" s="12"/>
      <c r="M143" s="12"/>
      <c r="N143" s="12">
        <f>620*E143</f>
        <v>1262010</v>
      </c>
      <c r="O143" s="12"/>
      <c r="P143" s="12"/>
      <c r="Q143" s="12"/>
      <c r="R143" s="12"/>
      <c r="S143" s="12"/>
      <c r="T143" s="12"/>
      <c r="U143" s="12"/>
      <c r="V143" s="12">
        <f>35*E143</f>
        <v>71242.5</v>
      </c>
      <c r="W143" s="9"/>
      <c r="X143" s="12">
        <f t="shared" si="110"/>
        <v>1333252.5</v>
      </c>
      <c r="Y143" s="9" t="s">
        <v>2243</v>
      </c>
      <c r="Z143" s="15">
        <v>0</v>
      </c>
      <c r="AA143" s="15">
        <v>0</v>
      </c>
      <c r="AB143" s="15">
        <v>0</v>
      </c>
      <c r="AC143" s="15">
        <v>0</v>
      </c>
      <c r="AD143" s="41"/>
    </row>
    <row r="144" spans="1:30" s="6" customFormat="1" ht="93.75" customHeight="1" x14ac:dyDescent="0.25">
      <c r="A144" s="38">
        <f>IF(OR(D144=0,D144=""),"",COUNTA($D$20:D144))</f>
        <v>111</v>
      </c>
      <c r="B144" s="9" t="s">
        <v>257</v>
      </c>
      <c r="C144" s="11" t="s">
        <v>258</v>
      </c>
      <c r="D144" s="15">
        <v>1962</v>
      </c>
      <c r="E144" s="12">
        <v>2838.4</v>
      </c>
      <c r="F144" s="12">
        <v>1563.1</v>
      </c>
      <c r="G144" s="12">
        <v>0</v>
      </c>
      <c r="H144" s="9" t="s">
        <v>102</v>
      </c>
      <c r="I144" s="9"/>
      <c r="J144" s="9"/>
      <c r="K144" s="9"/>
      <c r="L144" s="12">
        <f t="shared" ref="L144:L146" si="235">677*E144</f>
        <v>1921596.8</v>
      </c>
      <c r="M144" s="12">
        <f t="shared" ref="M144:M146" si="236">1213*E144</f>
        <v>3442979.2</v>
      </c>
      <c r="N144" s="12"/>
      <c r="O144" s="12">
        <f t="shared" ref="O144:O146" si="237">863*E144</f>
        <v>2449539.2000000002</v>
      </c>
      <c r="P144" s="12">
        <f t="shared" ref="P144:P146" si="238">546*E144</f>
        <v>1549766.4000000001</v>
      </c>
      <c r="Q144" s="12"/>
      <c r="R144" s="12">
        <f>2340*E144</f>
        <v>6641856</v>
      </c>
      <c r="S144" s="12">
        <f t="shared" ref="S144:S146" si="239">297*E144</f>
        <v>843004.8</v>
      </c>
      <c r="T144" s="12">
        <f>2771*E144</f>
        <v>7865206.4000000004</v>
      </c>
      <c r="U144" s="12">
        <f t="shared" ref="U144:U146" si="240">111*E144</f>
        <v>315062.40000000002</v>
      </c>
      <c r="V144" s="12"/>
      <c r="W144" s="12">
        <f t="shared" ref="W144" si="241">(L144+M144+N144+O144+P144+Q144+R144+S144+T144+U144)*0.0214</f>
        <v>535620.83967999986</v>
      </c>
      <c r="X144" s="12">
        <f t="shared" si="110"/>
        <v>25564632.039679997</v>
      </c>
      <c r="Y144" s="9" t="s">
        <v>2243</v>
      </c>
      <c r="Z144" s="15">
        <v>0</v>
      </c>
      <c r="AA144" s="15">
        <v>0</v>
      </c>
      <c r="AB144" s="15">
        <v>0</v>
      </c>
      <c r="AC144" s="15">
        <v>0</v>
      </c>
      <c r="AD144" s="41"/>
    </row>
    <row r="145" spans="1:30" s="6" customFormat="1" ht="93.75" customHeight="1" x14ac:dyDescent="0.25">
      <c r="A145" s="38">
        <f>IF(OR(D145=0,D145=""),"",COUNTA($D$20:D145))</f>
        <v>112</v>
      </c>
      <c r="B145" s="9" t="s">
        <v>259</v>
      </c>
      <c r="C145" s="11" t="s">
        <v>260</v>
      </c>
      <c r="D145" s="43">
        <v>1962</v>
      </c>
      <c r="E145" s="44">
        <v>2768.6</v>
      </c>
      <c r="F145" s="44">
        <v>1931.7</v>
      </c>
      <c r="G145" s="44">
        <v>0</v>
      </c>
      <c r="H145" s="9" t="s">
        <v>102</v>
      </c>
      <c r="I145" s="9"/>
      <c r="J145" s="9"/>
      <c r="K145" s="9"/>
      <c r="L145" s="12">
        <f t="shared" si="235"/>
        <v>1874342.2</v>
      </c>
      <c r="M145" s="12">
        <f t="shared" si="236"/>
        <v>3358311.8</v>
      </c>
      <c r="N145" s="12">
        <f t="shared" ref="N145:N146" si="242">620*E145</f>
        <v>1716532</v>
      </c>
      <c r="O145" s="12">
        <f t="shared" si="237"/>
        <v>2389301.7999999998</v>
      </c>
      <c r="P145" s="12">
        <f t="shared" si="238"/>
        <v>1511655.5999999999</v>
      </c>
      <c r="Q145" s="12"/>
      <c r="R145" s="12"/>
      <c r="S145" s="12">
        <f t="shared" si="239"/>
        <v>822274.2</v>
      </c>
      <c r="T145" s="12"/>
      <c r="U145" s="12">
        <f t="shared" si="240"/>
        <v>307314.59999999998</v>
      </c>
      <c r="V145" s="12">
        <f t="shared" ref="V145:V146" si="243">35*E145</f>
        <v>96901</v>
      </c>
      <c r="W145" s="12"/>
      <c r="X145" s="12">
        <f t="shared" si="110"/>
        <v>12076633.199999999</v>
      </c>
      <c r="Y145" s="9" t="s">
        <v>2243</v>
      </c>
      <c r="Z145" s="15">
        <v>0</v>
      </c>
      <c r="AA145" s="15">
        <v>0</v>
      </c>
      <c r="AB145" s="15">
        <v>0</v>
      </c>
      <c r="AC145" s="15">
        <v>0</v>
      </c>
      <c r="AD145" s="41"/>
    </row>
    <row r="146" spans="1:30" s="6" customFormat="1" ht="93.75" customHeight="1" x14ac:dyDescent="0.25">
      <c r="A146" s="38">
        <f>IF(OR(D146=0,D146=""),"",COUNTA($D$20:D146))</f>
        <v>113</v>
      </c>
      <c r="B146" s="9" t="s">
        <v>261</v>
      </c>
      <c r="C146" s="11" t="s">
        <v>262</v>
      </c>
      <c r="D146" s="43">
        <v>1962</v>
      </c>
      <c r="E146" s="44">
        <v>3436.9</v>
      </c>
      <c r="F146" s="44">
        <v>2531.8000000000002</v>
      </c>
      <c r="G146" s="44">
        <v>55.8</v>
      </c>
      <c r="H146" s="9" t="s">
        <v>48</v>
      </c>
      <c r="I146" s="9"/>
      <c r="J146" s="9"/>
      <c r="K146" s="9"/>
      <c r="L146" s="12">
        <f t="shared" si="235"/>
        <v>2326781.3000000003</v>
      </c>
      <c r="M146" s="12">
        <f t="shared" si="236"/>
        <v>4168959.7</v>
      </c>
      <c r="N146" s="12">
        <f t="shared" si="242"/>
        <v>2130878</v>
      </c>
      <c r="O146" s="12">
        <f t="shared" si="237"/>
        <v>2966044.7</v>
      </c>
      <c r="P146" s="12">
        <f t="shared" si="238"/>
        <v>1876547.4000000001</v>
      </c>
      <c r="Q146" s="12"/>
      <c r="R146" s="12"/>
      <c r="S146" s="12">
        <f t="shared" si="239"/>
        <v>1020759.3</v>
      </c>
      <c r="T146" s="12"/>
      <c r="U146" s="12">
        <f t="shared" si="240"/>
        <v>381495.9</v>
      </c>
      <c r="V146" s="12">
        <f t="shared" si="243"/>
        <v>120291.5</v>
      </c>
      <c r="W146" s="12"/>
      <c r="X146" s="12">
        <f t="shared" si="110"/>
        <v>14991757.800000001</v>
      </c>
      <c r="Y146" s="9" t="s">
        <v>2243</v>
      </c>
      <c r="Z146" s="15">
        <v>0</v>
      </c>
      <c r="AA146" s="15">
        <v>0</v>
      </c>
      <c r="AB146" s="15">
        <v>0</v>
      </c>
      <c r="AC146" s="15">
        <v>0</v>
      </c>
      <c r="AD146" s="41"/>
    </row>
    <row r="147" spans="1:30" s="6" customFormat="1" ht="93.75" customHeight="1" x14ac:dyDescent="0.25">
      <c r="A147" s="38">
        <f>IF(OR(D147=0,D147=""),"",COUNTA($D$20:D147))</f>
        <v>114</v>
      </c>
      <c r="B147" s="9" t="s">
        <v>263</v>
      </c>
      <c r="C147" s="11" t="s">
        <v>264</v>
      </c>
      <c r="D147" s="43">
        <v>1962</v>
      </c>
      <c r="E147" s="44">
        <v>1246</v>
      </c>
      <c r="F147" s="44">
        <v>1173.5999999999999</v>
      </c>
      <c r="G147" s="44">
        <v>72.400000000000091</v>
      </c>
      <c r="H147" s="9" t="s">
        <v>36</v>
      </c>
      <c r="I147" s="9"/>
      <c r="J147" s="9"/>
      <c r="K147" s="9"/>
      <c r="L147" s="12">
        <f t="shared" ref="L147:L149" si="244">741*E147</f>
        <v>923286</v>
      </c>
      <c r="M147" s="12">
        <f t="shared" ref="M147:M148" si="245">3305*E147</f>
        <v>4118030</v>
      </c>
      <c r="N147" s="12">
        <f t="shared" ref="N147:N149" si="246">754*E147</f>
        <v>939484</v>
      </c>
      <c r="O147" s="12">
        <f t="shared" ref="O147:O149" si="247">681*E147</f>
        <v>848526</v>
      </c>
      <c r="P147" s="12">
        <f t="shared" ref="P147:P149" si="248">576*E147</f>
        <v>717696</v>
      </c>
      <c r="Q147" s="12"/>
      <c r="R147" s="12">
        <f t="shared" ref="R147:R148" si="249">5443*E147</f>
        <v>6781978</v>
      </c>
      <c r="S147" s="12"/>
      <c r="T147" s="12">
        <f t="shared" ref="T147:T148" si="250">4818*E147</f>
        <v>6003228</v>
      </c>
      <c r="U147" s="12">
        <f t="shared" ref="U147:U149" si="251">185*E147</f>
        <v>230510</v>
      </c>
      <c r="V147" s="12">
        <f t="shared" ref="V147:V149" si="252">34*E147</f>
        <v>42364</v>
      </c>
      <c r="W147" s="12">
        <f t="shared" ref="W147:W148" si="253">(L147+M147+N147+O147+P147+Q147+R147+S147+T147+U147)*0.0214</f>
        <v>440042.5932</v>
      </c>
      <c r="X147" s="12">
        <f t="shared" si="110"/>
        <v>21045144.593199998</v>
      </c>
      <c r="Y147" s="9" t="s">
        <v>2243</v>
      </c>
      <c r="Z147" s="15">
        <v>0</v>
      </c>
      <c r="AA147" s="15">
        <v>0</v>
      </c>
      <c r="AB147" s="15">
        <v>0</v>
      </c>
      <c r="AC147" s="15">
        <v>0</v>
      </c>
      <c r="AD147" s="41"/>
    </row>
    <row r="148" spans="1:30" s="6" customFormat="1" ht="93.75" customHeight="1" x14ac:dyDescent="0.25">
      <c r="A148" s="38">
        <f>IF(OR(D148=0,D148=""),"",COUNTA($D$20:D148))</f>
        <v>115</v>
      </c>
      <c r="B148" s="9" t="s">
        <v>265</v>
      </c>
      <c r="C148" s="11" t="s">
        <v>266</v>
      </c>
      <c r="D148" s="43">
        <v>1962</v>
      </c>
      <c r="E148" s="44">
        <v>344.8</v>
      </c>
      <c r="F148" s="44">
        <v>289.7</v>
      </c>
      <c r="G148" s="44">
        <v>0</v>
      </c>
      <c r="H148" s="9" t="s">
        <v>39</v>
      </c>
      <c r="I148" s="9"/>
      <c r="J148" s="9"/>
      <c r="K148" s="9"/>
      <c r="L148" s="12">
        <f t="shared" si="244"/>
        <v>255496.80000000002</v>
      </c>
      <c r="M148" s="12">
        <f t="shared" si="245"/>
        <v>1139564</v>
      </c>
      <c r="N148" s="12">
        <f t="shared" si="246"/>
        <v>259979.2</v>
      </c>
      <c r="O148" s="12">
        <f t="shared" si="247"/>
        <v>234808.80000000002</v>
      </c>
      <c r="P148" s="12">
        <f t="shared" si="248"/>
        <v>198604.80000000002</v>
      </c>
      <c r="Q148" s="12"/>
      <c r="R148" s="12">
        <f t="shared" si="249"/>
        <v>1876746.4000000001</v>
      </c>
      <c r="S148" s="12"/>
      <c r="T148" s="12">
        <f t="shared" si="250"/>
        <v>1661246.4000000001</v>
      </c>
      <c r="U148" s="12">
        <f t="shared" si="251"/>
        <v>63788</v>
      </c>
      <c r="V148" s="12">
        <f t="shared" si="252"/>
        <v>11723.2</v>
      </c>
      <c r="W148" s="12">
        <f t="shared" si="253"/>
        <v>121771.01616</v>
      </c>
      <c r="X148" s="12">
        <f t="shared" si="110"/>
        <v>5823728.6161600007</v>
      </c>
      <c r="Y148" s="9" t="s">
        <v>2243</v>
      </c>
      <c r="Z148" s="15">
        <v>0</v>
      </c>
      <c r="AA148" s="15">
        <v>0</v>
      </c>
      <c r="AB148" s="15">
        <v>0</v>
      </c>
      <c r="AC148" s="15">
        <v>0</v>
      </c>
      <c r="AD148" s="41"/>
    </row>
    <row r="149" spans="1:30" s="6" customFormat="1" ht="93.75" customHeight="1" x14ac:dyDescent="0.25">
      <c r="A149" s="38">
        <f>IF(OR(D149=0,D149=""),"",COUNTA($D$20:D149))</f>
        <v>116</v>
      </c>
      <c r="B149" s="9" t="s">
        <v>267</v>
      </c>
      <c r="C149" s="11" t="s">
        <v>268</v>
      </c>
      <c r="D149" s="43">
        <v>1962</v>
      </c>
      <c r="E149" s="44">
        <v>397.6</v>
      </c>
      <c r="F149" s="44">
        <v>238.3</v>
      </c>
      <c r="G149" s="44">
        <v>0</v>
      </c>
      <c r="H149" s="9" t="s">
        <v>39</v>
      </c>
      <c r="I149" s="9"/>
      <c r="J149" s="9"/>
      <c r="K149" s="9"/>
      <c r="L149" s="12">
        <f t="shared" si="244"/>
        <v>294621.60000000003</v>
      </c>
      <c r="M149" s="12"/>
      <c r="N149" s="12">
        <f t="shared" si="246"/>
        <v>299790.40000000002</v>
      </c>
      <c r="O149" s="12">
        <f t="shared" si="247"/>
        <v>270765.60000000003</v>
      </c>
      <c r="P149" s="12">
        <f t="shared" si="248"/>
        <v>229017.60000000001</v>
      </c>
      <c r="Q149" s="12"/>
      <c r="R149" s="12"/>
      <c r="S149" s="12">
        <f t="shared" ref="S149" si="254">190*E149</f>
        <v>75544</v>
      </c>
      <c r="T149" s="12"/>
      <c r="U149" s="12">
        <f t="shared" si="251"/>
        <v>73556</v>
      </c>
      <c r="V149" s="12">
        <f t="shared" si="252"/>
        <v>13518.400000000001</v>
      </c>
      <c r="W149" s="12"/>
      <c r="X149" s="12">
        <f t="shared" si="110"/>
        <v>1256813.6000000001</v>
      </c>
      <c r="Y149" s="9" t="s">
        <v>2243</v>
      </c>
      <c r="Z149" s="15">
        <v>0</v>
      </c>
      <c r="AA149" s="15">
        <v>0</v>
      </c>
      <c r="AB149" s="15">
        <v>0</v>
      </c>
      <c r="AC149" s="15">
        <v>0</v>
      </c>
      <c r="AD149" s="41"/>
    </row>
    <row r="150" spans="1:30" s="6" customFormat="1" ht="93.75" customHeight="1" x14ac:dyDescent="0.25">
      <c r="A150" s="38">
        <f>IF(OR(D150=0,D150=""),"",COUNTA($D$20:D150))</f>
        <v>117</v>
      </c>
      <c r="B150" s="9" t="s">
        <v>269</v>
      </c>
      <c r="C150" s="11" t="s">
        <v>270</v>
      </c>
      <c r="D150" s="43">
        <v>1962</v>
      </c>
      <c r="E150" s="44">
        <v>2535.1999999999998</v>
      </c>
      <c r="F150" s="44">
        <v>1618.7</v>
      </c>
      <c r="G150" s="44">
        <v>0</v>
      </c>
      <c r="H150" s="9" t="s">
        <v>102</v>
      </c>
      <c r="I150" s="9"/>
      <c r="J150" s="9"/>
      <c r="K150" s="9"/>
      <c r="L150" s="12">
        <f t="shared" ref="L150:L151" si="255">677*E150</f>
        <v>1716330.4</v>
      </c>
      <c r="M150" s="12">
        <f t="shared" ref="M150:M151" si="256">1213*E150</f>
        <v>3075197.5999999996</v>
      </c>
      <c r="N150" s="12">
        <f t="shared" ref="N150:N151" si="257">620*E150</f>
        <v>1571824</v>
      </c>
      <c r="O150" s="12">
        <f t="shared" ref="O150:O151" si="258">863*E150</f>
        <v>2187877.5999999996</v>
      </c>
      <c r="P150" s="12">
        <f t="shared" ref="P150:P151" si="259">546*E150</f>
        <v>1384219.2</v>
      </c>
      <c r="Q150" s="12"/>
      <c r="R150" s="12"/>
      <c r="S150" s="12"/>
      <c r="T150" s="12"/>
      <c r="U150" s="12">
        <f t="shared" ref="U150:U151" si="260">111*E150</f>
        <v>281407.19999999995</v>
      </c>
      <c r="V150" s="12">
        <f t="shared" ref="V150:V151" si="261">35*E150</f>
        <v>88732</v>
      </c>
      <c r="W150" s="12"/>
      <c r="X150" s="12">
        <f t="shared" si="110"/>
        <v>10305587.999999998</v>
      </c>
      <c r="Y150" s="9" t="s">
        <v>2243</v>
      </c>
      <c r="Z150" s="15">
        <v>0</v>
      </c>
      <c r="AA150" s="15">
        <v>0</v>
      </c>
      <c r="AB150" s="15">
        <v>0</v>
      </c>
      <c r="AC150" s="15">
        <v>0</v>
      </c>
      <c r="AD150" s="41"/>
    </row>
    <row r="151" spans="1:30" s="6" customFormat="1" ht="93.75" customHeight="1" x14ac:dyDescent="0.25">
      <c r="A151" s="38">
        <f>IF(OR(D151=0,D151=""),"",COUNTA($D$20:D151))</f>
        <v>118</v>
      </c>
      <c r="B151" s="9" t="s">
        <v>271</v>
      </c>
      <c r="C151" s="11" t="s">
        <v>272</v>
      </c>
      <c r="D151" s="43">
        <v>1962</v>
      </c>
      <c r="E151" s="44">
        <v>2748.6</v>
      </c>
      <c r="F151" s="44">
        <v>2551.5</v>
      </c>
      <c r="G151" s="44">
        <v>0</v>
      </c>
      <c r="H151" s="9" t="s">
        <v>102</v>
      </c>
      <c r="I151" s="9"/>
      <c r="J151" s="9"/>
      <c r="K151" s="9"/>
      <c r="L151" s="12">
        <f t="shared" si="255"/>
        <v>1860802.2</v>
      </c>
      <c r="M151" s="12">
        <f t="shared" si="256"/>
        <v>3334051.8</v>
      </c>
      <c r="N151" s="12">
        <f t="shared" si="257"/>
        <v>1704132</v>
      </c>
      <c r="O151" s="12">
        <f t="shared" si="258"/>
        <v>2372041.7999999998</v>
      </c>
      <c r="P151" s="12">
        <f t="shared" si="259"/>
        <v>1500735.5999999999</v>
      </c>
      <c r="Q151" s="12"/>
      <c r="R151" s="12"/>
      <c r="S151" s="12"/>
      <c r="T151" s="12"/>
      <c r="U151" s="12">
        <f t="shared" si="260"/>
        <v>305094.59999999998</v>
      </c>
      <c r="V151" s="12">
        <f t="shared" si="261"/>
        <v>96201</v>
      </c>
      <c r="W151" s="12"/>
      <c r="X151" s="12">
        <f t="shared" ref="X151:X214" si="262">L151+M151+N151+O151+P151+Q151+R151+S151+T151+U151+V151+W151</f>
        <v>11173059</v>
      </c>
      <c r="Y151" s="9" t="s">
        <v>2243</v>
      </c>
      <c r="Z151" s="15">
        <v>0</v>
      </c>
      <c r="AA151" s="15">
        <v>0</v>
      </c>
      <c r="AB151" s="15">
        <v>0</v>
      </c>
      <c r="AC151" s="15">
        <v>0</v>
      </c>
      <c r="AD151" s="41"/>
    </row>
    <row r="152" spans="1:30" s="6" customFormat="1" ht="93.75" customHeight="1" x14ac:dyDescent="0.25">
      <c r="A152" s="38">
        <f>IF(OR(D152=0,D152=""),"",COUNTA($D$20:D152))</f>
        <v>119</v>
      </c>
      <c r="B152" s="9" t="s">
        <v>273</v>
      </c>
      <c r="C152" s="11" t="s">
        <v>274</v>
      </c>
      <c r="D152" s="43">
        <v>1962</v>
      </c>
      <c r="E152" s="44">
        <v>976.4</v>
      </c>
      <c r="F152" s="44">
        <v>534.07000000000005</v>
      </c>
      <c r="G152" s="44">
        <v>0</v>
      </c>
      <c r="H152" s="9" t="s">
        <v>39</v>
      </c>
      <c r="I152" s="9"/>
      <c r="J152" s="9"/>
      <c r="K152" s="9"/>
      <c r="L152" s="12">
        <f t="shared" ref="L152:L154" si="263">741*E152</f>
        <v>723512.4</v>
      </c>
      <c r="M152" s="12">
        <f>3305*E152</f>
        <v>3227002</v>
      </c>
      <c r="N152" s="12">
        <f t="shared" ref="N152:N154" si="264">754*E152</f>
        <v>736205.6</v>
      </c>
      <c r="O152" s="12">
        <f t="shared" ref="O152:O154" si="265">681*E152</f>
        <v>664928.4</v>
      </c>
      <c r="P152" s="12">
        <f t="shared" ref="P152:P154" si="266">576*E152</f>
        <v>562406.40000000002</v>
      </c>
      <c r="Q152" s="12"/>
      <c r="R152" s="12"/>
      <c r="S152" s="12"/>
      <c r="T152" s="12"/>
      <c r="U152" s="12">
        <f t="shared" ref="U152:U154" si="267">185*E152</f>
        <v>180634</v>
      </c>
      <c r="V152" s="12">
        <f t="shared" ref="V152:V154" si="268">34*E152</f>
        <v>33197.599999999999</v>
      </c>
      <c r="W152" s="12"/>
      <c r="X152" s="12">
        <f t="shared" si="262"/>
        <v>6127886.4000000004</v>
      </c>
      <c r="Y152" s="9" t="s">
        <v>2243</v>
      </c>
      <c r="Z152" s="15">
        <v>0</v>
      </c>
      <c r="AA152" s="15">
        <v>0</v>
      </c>
      <c r="AB152" s="15">
        <v>0</v>
      </c>
      <c r="AC152" s="15">
        <v>0</v>
      </c>
      <c r="AD152" s="41"/>
    </row>
    <row r="153" spans="1:30" s="6" customFormat="1" ht="93.75" customHeight="1" x14ac:dyDescent="0.25">
      <c r="A153" s="38">
        <f>IF(OR(D153=0,D153=""),"",COUNTA($D$20:D153))</f>
        <v>120</v>
      </c>
      <c r="B153" s="9" t="s">
        <v>275</v>
      </c>
      <c r="C153" s="11" t="s">
        <v>276</v>
      </c>
      <c r="D153" s="43">
        <v>1962</v>
      </c>
      <c r="E153" s="44">
        <v>736.7</v>
      </c>
      <c r="F153" s="44">
        <v>397.5</v>
      </c>
      <c r="G153" s="44">
        <v>0</v>
      </c>
      <c r="H153" s="9" t="s">
        <v>39</v>
      </c>
      <c r="I153" s="9"/>
      <c r="J153" s="9"/>
      <c r="K153" s="9"/>
      <c r="L153" s="12">
        <f t="shared" si="263"/>
        <v>545894.70000000007</v>
      </c>
      <c r="M153" s="12"/>
      <c r="N153" s="12">
        <f t="shared" si="264"/>
        <v>555471.80000000005</v>
      </c>
      <c r="O153" s="12">
        <f t="shared" si="265"/>
        <v>501692.7</v>
      </c>
      <c r="P153" s="12">
        <f t="shared" si="266"/>
        <v>424339.20000000001</v>
      </c>
      <c r="Q153" s="12"/>
      <c r="R153" s="12"/>
      <c r="S153" s="12">
        <f t="shared" ref="S153" si="269">190*E153</f>
        <v>139973</v>
      </c>
      <c r="T153" s="12"/>
      <c r="U153" s="12">
        <f t="shared" si="267"/>
        <v>136289.5</v>
      </c>
      <c r="V153" s="12">
        <f t="shared" si="268"/>
        <v>25047.800000000003</v>
      </c>
      <c r="W153" s="12"/>
      <c r="X153" s="12">
        <f t="shared" si="262"/>
        <v>2328708.6999999997</v>
      </c>
      <c r="Y153" s="9" t="s">
        <v>2243</v>
      </c>
      <c r="Z153" s="15">
        <v>0</v>
      </c>
      <c r="AA153" s="15">
        <v>0</v>
      </c>
      <c r="AB153" s="15">
        <v>0</v>
      </c>
      <c r="AC153" s="15">
        <v>0</v>
      </c>
      <c r="AD153" s="41"/>
    </row>
    <row r="154" spans="1:30" s="6" customFormat="1" ht="93.75" customHeight="1" x14ac:dyDescent="0.25">
      <c r="A154" s="38">
        <f>IF(OR(D154=0,D154=""),"",COUNTA($D$20:D154))</f>
        <v>121</v>
      </c>
      <c r="B154" s="9" t="s">
        <v>277</v>
      </c>
      <c r="C154" s="11" t="s">
        <v>278</v>
      </c>
      <c r="D154" s="43">
        <v>1962</v>
      </c>
      <c r="E154" s="44">
        <v>501</v>
      </c>
      <c r="F154" s="44">
        <v>279</v>
      </c>
      <c r="G154" s="44">
        <v>0</v>
      </c>
      <c r="H154" s="9" t="s">
        <v>39</v>
      </c>
      <c r="I154" s="9"/>
      <c r="J154" s="9"/>
      <c r="K154" s="9"/>
      <c r="L154" s="12">
        <f t="shared" si="263"/>
        <v>371241</v>
      </c>
      <c r="M154" s="12">
        <f>3305*E154</f>
        <v>1655805</v>
      </c>
      <c r="N154" s="12">
        <f t="shared" si="264"/>
        <v>377754</v>
      </c>
      <c r="O154" s="12">
        <f t="shared" si="265"/>
        <v>341181</v>
      </c>
      <c r="P154" s="12">
        <f t="shared" si="266"/>
        <v>288576</v>
      </c>
      <c r="Q154" s="12"/>
      <c r="R154" s="12"/>
      <c r="S154" s="12"/>
      <c r="T154" s="12"/>
      <c r="U154" s="12">
        <f t="shared" si="267"/>
        <v>92685</v>
      </c>
      <c r="V154" s="12">
        <f t="shared" si="268"/>
        <v>17034</v>
      </c>
      <c r="W154" s="12"/>
      <c r="X154" s="12">
        <f t="shared" si="262"/>
        <v>3144276</v>
      </c>
      <c r="Y154" s="9" t="s">
        <v>2243</v>
      </c>
      <c r="Z154" s="15">
        <v>0</v>
      </c>
      <c r="AA154" s="15">
        <v>0</v>
      </c>
      <c r="AB154" s="15">
        <v>0</v>
      </c>
      <c r="AC154" s="15">
        <v>0</v>
      </c>
      <c r="AD154" s="41"/>
    </row>
    <row r="155" spans="1:30" s="6" customFormat="1" ht="93.75" customHeight="1" x14ac:dyDescent="0.25">
      <c r="A155" s="38">
        <f>IF(OR(D155=0,D155=""),"",COUNTA($D$20:D155))</f>
        <v>122</v>
      </c>
      <c r="B155" s="9" t="s">
        <v>279</v>
      </c>
      <c r="C155" s="11" t="s">
        <v>280</v>
      </c>
      <c r="D155" s="43">
        <v>1962</v>
      </c>
      <c r="E155" s="44">
        <v>1707.9</v>
      </c>
      <c r="F155" s="44">
        <v>1266.4000000000001</v>
      </c>
      <c r="G155" s="44">
        <v>441.5</v>
      </c>
      <c r="H155" s="9" t="s">
        <v>102</v>
      </c>
      <c r="I155" s="9"/>
      <c r="J155" s="9"/>
      <c r="K155" s="9"/>
      <c r="L155" s="12">
        <f>677*E155</f>
        <v>1156248.3</v>
      </c>
      <c r="M155" s="12">
        <f>1213*E155</f>
        <v>2071682.7000000002</v>
      </c>
      <c r="N155" s="12">
        <f>620*E155</f>
        <v>1058898</v>
      </c>
      <c r="O155" s="12">
        <f>863*E155</f>
        <v>1473917.7000000002</v>
      </c>
      <c r="P155" s="12">
        <f>546*E155</f>
        <v>932513.4</v>
      </c>
      <c r="Q155" s="12"/>
      <c r="R155" s="12"/>
      <c r="S155" s="12">
        <f>297*E155</f>
        <v>507246.30000000005</v>
      </c>
      <c r="T155" s="12"/>
      <c r="U155" s="12">
        <f>111*E155</f>
        <v>189576.90000000002</v>
      </c>
      <c r="V155" s="12">
        <f>35*E155</f>
        <v>59776.5</v>
      </c>
      <c r="W155" s="12"/>
      <c r="X155" s="12">
        <f t="shared" si="262"/>
        <v>7449859.8000000007</v>
      </c>
      <c r="Y155" s="9" t="s">
        <v>2243</v>
      </c>
      <c r="Z155" s="15">
        <v>0</v>
      </c>
      <c r="AA155" s="15">
        <v>0</v>
      </c>
      <c r="AB155" s="15">
        <v>0</v>
      </c>
      <c r="AC155" s="15">
        <v>0</v>
      </c>
      <c r="AD155" s="41"/>
    </row>
    <row r="156" spans="1:30" s="6" customFormat="1" ht="93.75" customHeight="1" x14ac:dyDescent="0.25">
      <c r="A156" s="38">
        <f>IF(OR(D156=0,D156=""),"",COUNTA($D$20:D156))</f>
        <v>123</v>
      </c>
      <c r="B156" s="9" t="s">
        <v>281</v>
      </c>
      <c r="C156" s="11" t="s">
        <v>282</v>
      </c>
      <c r="D156" s="43">
        <v>1962</v>
      </c>
      <c r="E156" s="44">
        <v>467.2</v>
      </c>
      <c r="F156" s="44">
        <v>331.8</v>
      </c>
      <c r="G156" s="44">
        <v>0</v>
      </c>
      <c r="H156" s="9" t="s">
        <v>39</v>
      </c>
      <c r="I156" s="9"/>
      <c r="J156" s="9"/>
      <c r="K156" s="9"/>
      <c r="L156" s="12">
        <f t="shared" ref="L156" si="270">741*E156</f>
        <v>346195.20000000001</v>
      </c>
      <c r="M156" s="12">
        <f>3305*E156</f>
        <v>1544096</v>
      </c>
      <c r="N156" s="12">
        <f t="shared" ref="N156" si="271">754*E156</f>
        <v>352268.79999999999</v>
      </c>
      <c r="O156" s="12">
        <f t="shared" ref="O156" si="272">681*E156</f>
        <v>318163.20000000001</v>
      </c>
      <c r="P156" s="12">
        <f>576*E156</f>
        <v>269107.20000000001</v>
      </c>
      <c r="Q156" s="12"/>
      <c r="R156" s="12">
        <f>5443*E156</f>
        <v>2542969.6</v>
      </c>
      <c r="S156" s="12">
        <f t="shared" ref="S156" si="273">190*E156</f>
        <v>88768</v>
      </c>
      <c r="T156" s="12">
        <f t="shared" ref="T156" si="274">4818*E156</f>
        <v>2250969.6</v>
      </c>
      <c r="U156" s="12">
        <f t="shared" ref="U156" si="275">185*E156</f>
        <v>86432</v>
      </c>
      <c r="V156" s="12">
        <f>34*E156</f>
        <v>15884.8</v>
      </c>
      <c r="W156" s="12">
        <f t="shared" ref="W156" si="276">(L156+M156+N156+O156+P156+Q156+R156+S156+T156+U156)*0.0214</f>
        <v>166897.94944</v>
      </c>
      <c r="X156" s="12">
        <f t="shared" si="262"/>
        <v>7981752.3494399991</v>
      </c>
      <c r="Y156" s="9" t="s">
        <v>2243</v>
      </c>
      <c r="Z156" s="15">
        <v>0</v>
      </c>
      <c r="AA156" s="15">
        <v>0</v>
      </c>
      <c r="AB156" s="15">
        <v>0</v>
      </c>
      <c r="AC156" s="15">
        <v>0</v>
      </c>
      <c r="AD156" s="41"/>
    </row>
    <row r="157" spans="1:30" s="6" customFormat="1" ht="93.75" customHeight="1" x14ac:dyDescent="0.25">
      <c r="A157" s="38">
        <f>IF(OR(D157=0,D157=""),"",COUNTA($D$20:D157))</f>
        <v>124</v>
      </c>
      <c r="B157" s="9" t="s">
        <v>283</v>
      </c>
      <c r="C157" s="11" t="s">
        <v>284</v>
      </c>
      <c r="D157" s="43">
        <v>1962</v>
      </c>
      <c r="E157" s="44">
        <v>1716.7</v>
      </c>
      <c r="F157" s="44">
        <v>1256.8</v>
      </c>
      <c r="G157" s="44">
        <v>0</v>
      </c>
      <c r="H157" s="9" t="s">
        <v>102</v>
      </c>
      <c r="I157" s="9"/>
      <c r="J157" s="9"/>
      <c r="K157" s="9"/>
      <c r="L157" s="12">
        <f t="shared" ref="L157:L163" si="277">677*E157</f>
        <v>1162205.9000000001</v>
      </c>
      <c r="M157" s="12">
        <f t="shared" ref="M157:M163" si="278">1213*E157</f>
        <v>2082357.1</v>
      </c>
      <c r="N157" s="12">
        <f t="shared" ref="N157:N167" si="279">620*E157</f>
        <v>1064354</v>
      </c>
      <c r="O157" s="12">
        <f t="shared" ref="O157:O163" si="280">863*E157</f>
        <v>1481512.1</v>
      </c>
      <c r="P157" s="12">
        <f t="shared" ref="P157:P163" si="281">546*E157</f>
        <v>937318.20000000007</v>
      </c>
      <c r="Q157" s="12"/>
      <c r="R157" s="12"/>
      <c r="S157" s="12">
        <f t="shared" ref="S157:S165" si="282">297*E157</f>
        <v>509859.9</v>
      </c>
      <c r="T157" s="12"/>
      <c r="U157" s="12">
        <f t="shared" ref="U157:U165" si="283">111*E157</f>
        <v>190553.7</v>
      </c>
      <c r="V157" s="12">
        <f t="shared" ref="V157:V167" si="284">35*E157</f>
        <v>60084.5</v>
      </c>
      <c r="W157" s="12"/>
      <c r="X157" s="12">
        <f t="shared" si="262"/>
        <v>7488245.4000000004</v>
      </c>
      <c r="Y157" s="9" t="s">
        <v>2243</v>
      </c>
      <c r="Z157" s="15">
        <v>0</v>
      </c>
      <c r="AA157" s="15">
        <v>0</v>
      </c>
      <c r="AB157" s="15">
        <v>0</v>
      </c>
      <c r="AC157" s="15">
        <v>0</v>
      </c>
      <c r="AD157" s="41"/>
    </row>
    <row r="158" spans="1:30" s="6" customFormat="1" ht="93.75" customHeight="1" x14ac:dyDescent="0.25">
      <c r="A158" s="38">
        <f>IF(OR(D158=0,D158=""),"",COUNTA($D$20:D158))</f>
        <v>125</v>
      </c>
      <c r="B158" s="9" t="s">
        <v>285</v>
      </c>
      <c r="C158" s="11" t="s">
        <v>286</v>
      </c>
      <c r="D158" s="43">
        <v>1962</v>
      </c>
      <c r="E158" s="44">
        <v>2143.4</v>
      </c>
      <c r="F158" s="44">
        <v>1444.8</v>
      </c>
      <c r="G158" s="44">
        <v>0</v>
      </c>
      <c r="H158" s="9" t="s">
        <v>102</v>
      </c>
      <c r="I158" s="9"/>
      <c r="J158" s="9"/>
      <c r="K158" s="9"/>
      <c r="L158" s="12">
        <f t="shared" si="277"/>
        <v>1451081.8</v>
      </c>
      <c r="M158" s="12">
        <f t="shared" si="278"/>
        <v>2599944.2000000002</v>
      </c>
      <c r="N158" s="12">
        <f t="shared" si="279"/>
        <v>1328908</v>
      </c>
      <c r="O158" s="12">
        <f t="shared" si="280"/>
        <v>1849754.2000000002</v>
      </c>
      <c r="P158" s="12">
        <f t="shared" si="281"/>
        <v>1170296.4000000001</v>
      </c>
      <c r="Q158" s="12"/>
      <c r="R158" s="12"/>
      <c r="S158" s="12">
        <f t="shared" si="282"/>
        <v>636589.80000000005</v>
      </c>
      <c r="T158" s="12"/>
      <c r="U158" s="12">
        <f t="shared" si="283"/>
        <v>237917.40000000002</v>
      </c>
      <c r="V158" s="12">
        <f t="shared" si="284"/>
        <v>75019</v>
      </c>
      <c r="W158" s="12"/>
      <c r="X158" s="12">
        <f t="shared" si="262"/>
        <v>9349510.8000000007</v>
      </c>
      <c r="Y158" s="9" t="s">
        <v>2243</v>
      </c>
      <c r="Z158" s="15">
        <v>0</v>
      </c>
      <c r="AA158" s="15">
        <v>0</v>
      </c>
      <c r="AB158" s="15">
        <v>0</v>
      </c>
      <c r="AC158" s="15">
        <v>0</v>
      </c>
      <c r="AD158" s="41"/>
    </row>
    <row r="159" spans="1:30" s="6" customFormat="1" ht="93.75" customHeight="1" x14ac:dyDescent="0.25">
      <c r="A159" s="38">
        <f>IF(OR(D159=0,D159=""),"",COUNTA($D$20:D159))</f>
        <v>126</v>
      </c>
      <c r="B159" s="9" t="s">
        <v>287</v>
      </c>
      <c r="C159" s="11" t="s">
        <v>288</v>
      </c>
      <c r="D159" s="15">
        <v>1962</v>
      </c>
      <c r="E159" s="12">
        <v>3459.5</v>
      </c>
      <c r="F159" s="12">
        <v>2604.1</v>
      </c>
      <c r="G159" s="12">
        <v>0</v>
      </c>
      <c r="H159" s="9" t="s">
        <v>48</v>
      </c>
      <c r="I159" s="9"/>
      <c r="J159" s="9"/>
      <c r="K159" s="9"/>
      <c r="L159" s="12">
        <f t="shared" si="277"/>
        <v>2342081.5</v>
      </c>
      <c r="M159" s="12">
        <f t="shared" si="278"/>
        <v>4196373.5</v>
      </c>
      <c r="N159" s="12">
        <f t="shared" si="279"/>
        <v>2144890</v>
      </c>
      <c r="O159" s="12">
        <f t="shared" si="280"/>
        <v>2985548.5</v>
      </c>
      <c r="P159" s="12">
        <f t="shared" si="281"/>
        <v>1888887</v>
      </c>
      <c r="Q159" s="12"/>
      <c r="R159" s="12"/>
      <c r="S159" s="12">
        <f t="shared" si="282"/>
        <v>1027471.5</v>
      </c>
      <c r="T159" s="12"/>
      <c r="U159" s="12">
        <f t="shared" si="283"/>
        <v>384004.5</v>
      </c>
      <c r="V159" s="12">
        <f t="shared" si="284"/>
        <v>121082.5</v>
      </c>
      <c r="W159" s="12"/>
      <c r="X159" s="12">
        <f t="shared" si="262"/>
        <v>15090339</v>
      </c>
      <c r="Y159" s="9" t="s">
        <v>2243</v>
      </c>
      <c r="Z159" s="15">
        <v>0</v>
      </c>
      <c r="AA159" s="15">
        <v>0</v>
      </c>
      <c r="AB159" s="15">
        <v>0</v>
      </c>
      <c r="AC159" s="15">
        <v>0</v>
      </c>
      <c r="AD159" s="41"/>
    </row>
    <row r="160" spans="1:30" s="6" customFormat="1" ht="93.75" customHeight="1" x14ac:dyDescent="0.25">
      <c r="A160" s="38">
        <f>IF(OR(D160=0,D160=""),"",COUNTA($D$20:D160))</f>
        <v>127</v>
      </c>
      <c r="B160" s="9" t="s">
        <v>289</v>
      </c>
      <c r="C160" s="11" t="s">
        <v>290</v>
      </c>
      <c r="D160" s="15">
        <v>1962</v>
      </c>
      <c r="E160" s="12">
        <v>3459.5</v>
      </c>
      <c r="F160" s="12">
        <v>2604.1</v>
      </c>
      <c r="G160" s="12">
        <v>0</v>
      </c>
      <c r="H160" s="9" t="s">
        <v>48</v>
      </c>
      <c r="I160" s="9"/>
      <c r="J160" s="9"/>
      <c r="K160" s="9"/>
      <c r="L160" s="12">
        <f t="shared" si="277"/>
        <v>2342081.5</v>
      </c>
      <c r="M160" s="12">
        <f t="shared" si="278"/>
        <v>4196373.5</v>
      </c>
      <c r="N160" s="12">
        <f t="shared" si="279"/>
        <v>2144890</v>
      </c>
      <c r="O160" s="12">
        <f t="shared" si="280"/>
        <v>2985548.5</v>
      </c>
      <c r="P160" s="12">
        <f t="shared" si="281"/>
        <v>1888887</v>
      </c>
      <c r="Q160" s="12"/>
      <c r="R160" s="12"/>
      <c r="S160" s="12">
        <f t="shared" si="282"/>
        <v>1027471.5</v>
      </c>
      <c r="T160" s="12"/>
      <c r="U160" s="12">
        <f t="shared" si="283"/>
        <v>384004.5</v>
      </c>
      <c r="V160" s="12">
        <f t="shared" si="284"/>
        <v>121082.5</v>
      </c>
      <c r="W160" s="12"/>
      <c r="X160" s="12">
        <f t="shared" si="262"/>
        <v>15090339</v>
      </c>
      <c r="Y160" s="9" t="s">
        <v>2243</v>
      </c>
      <c r="Z160" s="15">
        <v>0</v>
      </c>
      <c r="AA160" s="15">
        <v>0</v>
      </c>
      <c r="AB160" s="15">
        <v>0</v>
      </c>
      <c r="AC160" s="15">
        <v>0</v>
      </c>
      <c r="AD160" s="41"/>
    </row>
    <row r="161" spans="1:30" s="6" customFormat="1" ht="93.75" customHeight="1" x14ac:dyDescent="0.25">
      <c r="A161" s="38">
        <f>IF(OR(D161=0,D161=""),"",COUNTA($D$20:D161))</f>
        <v>128</v>
      </c>
      <c r="B161" s="9" t="s">
        <v>291</v>
      </c>
      <c r="C161" s="11" t="s">
        <v>292</v>
      </c>
      <c r="D161" s="15">
        <v>1962</v>
      </c>
      <c r="E161" s="12">
        <v>3436.74</v>
      </c>
      <c r="F161" s="12">
        <v>2546.54</v>
      </c>
      <c r="G161" s="12">
        <v>30.5</v>
      </c>
      <c r="H161" s="9" t="s">
        <v>48</v>
      </c>
      <c r="I161" s="9"/>
      <c r="J161" s="9"/>
      <c r="K161" s="9"/>
      <c r="L161" s="12">
        <f t="shared" si="277"/>
        <v>2326672.98</v>
      </c>
      <c r="M161" s="12">
        <f t="shared" si="278"/>
        <v>4168765.6199999996</v>
      </c>
      <c r="N161" s="12">
        <f t="shared" si="279"/>
        <v>2130778.7999999998</v>
      </c>
      <c r="O161" s="12">
        <f t="shared" si="280"/>
        <v>2965906.6199999996</v>
      </c>
      <c r="P161" s="12">
        <f t="shared" si="281"/>
        <v>1876460.0399999998</v>
      </c>
      <c r="Q161" s="12"/>
      <c r="R161" s="12"/>
      <c r="S161" s="12">
        <f t="shared" si="282"/>
        <v>1020711.7799999999</v>
      </c>
      <c r="T161" s="12"/>
      <c r="U161" s="12">
        <f t="shared" si="283"/>
        <v>381478.13999999996</v>
      </c>
      <c r="V161" s="12">
        <f t="shared" si="284"/>
        <v>120285.9</v>
      </c>
      <c r="W161" s="9"/>
      <c r="X161" s="12">
        <f t="shared" si="262"/>
        <v>14991059.879999997</v>
      </c>
      <c r="Y161" s="9" t="s">
        <v>2243</v>
      </c>
      <c r="Z161" s="15">
        <v>0</v>
      </c>
      <c r="AA161" s="15">
        <v>0</v>
      </c>
      <c r="AB161" s="15">
        <v>0</v>
      </c>
      <c r="AC161" s="15">
        <v>0</v>
      </c>
      <c r="AD161" s="41"/>
    </row>
    <row r="162" spans="1:30" s="6" customFormat="1" ht="93.75" customHeight="1" x14ac:dyDescent="0.25">
      <c r="A162" s="38">
        <f>IF(OR(D162=0,D162=""),"",COUNTA($D$20:D162))</f>
        <v>129</v>
      </c>
      <c r="B162" s="9" t="s">
        <v>293</v>
      </c>
      <c r="C162" s="11" t="s">
        <v>294</v>
      </c>
      <c r="D162" s="15">
        <v>1962</v>
      </c>
      <c r="E162" s="12">
        <v>1832</v>
      </c>
      <c r="F162" s="12">
        <v>1272.2</v>
      </c>
      <c r="G162" s="12">
        <v>0</v>
      </c>
      <c r="H162" s="9" t="s">
        <v>102</v>
      </c>
      <c r="I162" s="9"/>
      <c r="J162" s="9"/>
      <c r="K162" s="9"/>
      <c r="L162" s="12">
        <f t="shared" si="277"/>
        <v>1240264</v>
      </c>
      <c r="M162" s="12">
        <f t="shared" si="278"/>
        <v>2222216</v>
      </c>
      <c r="N162" s="12">
        <f t="shared" si="279"/>
        <v>1135840</v>
      </c>
      <c r="O162" s="12">
        <f t="shared" si="280"/>
        <v>1581016</v>
      </c>
      <c r="P162" s="12">
        <f t="shared" si="281"/>
        <v>1000272</v>
      </c>
      <c r="Q162" s="12"/>
      <c r="R162" s="12"/>
      <c r="S162" s="12">
        <f t="shared" si="282"/>
        <v>544104</v>
      </c>
      <c r="T162" s="12"/>
      <c r="U162" s="12">
        <f t="shared" si="283"/>
        <v>203352</v>
      </c>
      <c r="V162" s="12">
        <f t="shared" si="284"/>
        <v>64120</v>
      </c>
      <c r="W162" s="12"/>
      <c r="X162" s="12">
        <f t="shared" si="262"/>
        <v>7991184</v>
      </c>
      <c r="Y162" s="9" t="s">
        <v>2243</v>
      </c>
      <c r="Z162" s="15">
        <v>0</v>
      </c>
      <c r="AA162" s="15">
        <v>0</v>
      </c>
      <c r="AB162" s="15">
        <v>0</v>
      </c>
      <c r="AC162" s="15">
        <v>0</v>
      </c>
      <c r="AD162" s="41"/>
    </row>
    <row r="163" spans="1:30" s="6" customFormat="1" ht="93.75" customHeight="1" x14ac:dyDescent="0.25">
      <c r="A163" s="38">
        <f>IF(OR(D163=0,D163=""),"",COUNTA($D$20:D163))</f>
        <v>130</v>
      </c>
      <c r="B163" s="9" t="s">
        <v>295</v>
      </c>
      <c r="C163" s="11" t="s">
        <v>296</v>
      </c>
      <c r="D163" s="15">
        <v>1962</v>
      </c>
      <c r="E163" s="12">
        <v>2891.6</v>
      </c>
      <c r="F163" s="12">
        <v>2024.9</v>
      </c>
      <c r="G163" s="12">
        <v>0</v>
      </c>
      <c r="H163" s="9" t="s">
        <v>102</v>
      </c>
      <c r="I163" s="9"/>
      <c r="J163" s="9"/>
      <c r="K163" s="9"/>
      <c r="L163" s="12">
        <f t="shared" si="277"/>
        <v>1957613.2</v>
      </c>
      <c r="M163" s="12">
        <f t="shared" si="278"/>
        <v>3507510.8</v>
      </c>
      <c r="N163" s="12">
        <f t="shared" si="279"/>
        <v>1792792</v>
      </c>
      <c r="O163" s="12">
        <f t="shared" si="280"/>
        <v>2495450.7999999998</v>
      </c>
      <c r="P163" s="12">
        <f t="shared" si="281"/>
        <v>1578813.5999999999</v>
      </c>
      <c r="Q163" s="12"/>
      <c r="R163" s="12"/>
      <c r="S163" s="12">
        <f t="shared" si="282"/>
        <v>858805.2</v>
      </c>
      <c r="T163" s="12"/>
      <c r="U163" s="12">
        <f t="shared" si="283"/>
        <v>320967.59999999998</v>
      </c>
      <c r="V163" s="12">
        <f t="shared" si="284"/>
        <v>101206</v>
      </c>
      <c r="W163" s="12"/>
      <c r="X163" s="12">
        <f t="shared" si="262"/>
        <v>12613159.199999999</v>
      </c>
      <c r="Y163" s="9" t="s">
        <v>2243</v>
      </c>
      <c r="Z163" s="15">
        <v>0</v>
      </c>
      <c r="AA163" s="15">
        <v>0</v>
      </c>
      <c r="AB163" s="15">
        <v>0</v>
      </c>
      <c r="AC163" s="15">
        <v>0</v>
      </c>
      <c r="AD163" s="41"/>
    </row>
    <row r="164" spans="1:30" s="6" customFormat="1" ht="93.75" customHeight="1" x14ac:dyDescent="0.25">
      <c r="A164" s="38">
        <f>IF(OR(D164=0,D164=""),"",COUNTA($D$20:D164))</f>
        <v>131</v>
      </c>
      <c r="B164" s="9" t="s">
        <v>297</v>
      </c>
      <c r="C164" s="11" t="s">
        <v>298</v>
      </c>
      <c r="D164" s="15">
        <v>1962</v>
      </c>
      <c r="E164" s="12">
        <v>1680.5</v>
      </c>
      <c r="F164" s="12">
        <v>1244.0999999999999</v>
      </c>
      <c r="G164" s="12">
        <v>436.4</v>
      </c>
      <c r="H164" s="9" t="s">
        <v>102</v>
      </c>
      <c r="I164" s="9"/>
      <c r="J164" s="9"/>
      <c r="K164" s="9"/>
      <c r="L164" s="12"/>
      <c r="M164" s="12"/>
      <c r="N164" s="12">
        <f t="shared" si="279"/>
        <v>1041910</v>
      </c>
      <c r="O164" s="12"/>
      <c r="P164" s="12"/>
      <c r="Q164" s="12"/>
      <c r="R164" s="12"/>
      <c r="S164" s="12">
        <f t="shared" si="282"/>
        <v>499108.5</v>
      </c>
      <c r="T164" s="12"/>
      <c r="U164" s="12">
        <f t="shared" si="283"/>
        <v>186535.5</v>
      </c>
      <c r="V164" s="12">
        <f t="shared" si="284"/>
        <v>58817.5</v>
      </c>
      <c r="W164" s="12"/>
      <c r="X164" s="12">
        <f t="shared" si="262"/>
        <v>1786371.5</v>
      </c>
      <c r="Y164" s="9" t="s">
        <v>2243</v>
      </c>
      <c r="Z164" s="15">
        <v>0</v>
      </c>
      <c r="AA164" s="15">
        <v>0</v>
      </c>
      <c r="AB164" s="15">
        <v>0</v>
      </c>
      <c r="AC164" s="15">
        <v>0</v>
      </c>
      <c r="AD164" s="41"/>
    </row>
    <row r="165" spans="1:30" s="6" customFormat="1" ht="93.75" customHeight="1" x14ac:dyDescent="0.25">
      <c r="A165" s="38">
        <f>IF(OR(D165=0,D165=""),"",COUNTA($D$20:D165))</f>
        <v>132</v>
      </c>
      <c r="B165" s="9" t="s">
        <v>299</v>
      </c>
      <c r="C165" s="11" t="s">
        <v>300</v>
      </c>
      <c r="D165" s="15">
        <v>1962</v>
      </c>
      <c r="E165" s="12">
        <v>1706</v>
      </c>
      <c r="F165" s="12">
        <v>1257.3</v>
      </c>
      <c r="G165" s="12">
        <v>0</v>
      </c>
      <c r="H165" s="9" t="s">
        <v>102</v>
      </c>
      <c r="I165" s="9"/>
      <c r="J165" s="9"/>
      <c r="K165" s="9"/>
      <c r="L165" s="12">
        <f>677*E165</f>
        <v>1154962</v>
      </c>
      <c r="M165" s="12">
        <f>1213*E165</f>
        <v>2069378</v>
      </c>
      <c r="N165" s="12">
        <f t="shared" si="279"/>
        <v>1057720</v>
      </c>
      <c r="O165" s="12">
        <f>863*E165</f>
        <v>1472278</v>
      </c>
      <c r="P165" s="12">
        <f>546*E165</f>
        <v>931476</v>
      </c>
      <c r="Q165" s="12"/>
      <c r="R165" s="12">
        <f>2340*E165</f>
        <v>3992040</v>
      </c>
      <c r="S165" s="12">
        <f t="shared" si="282"/>
        <v>506682</v>
      </c>
      <c r="T165" s="12">
        <f>2771*E165</f>
        <v>4727326</v>
      </c>
      <c r="U165" s="12">
        <f t="shared" si="283"/>
        <v>189366</v>
      </c>
      <c r="V165" s="12">
        <f t="shared" si="284"/>
        <v>59710</v>
      </c>
      <c r="W165" s="12">
        <f t="shared" ref="W165" si="285">(L165+M165+N165+O165+P165+Q165+R165+S165+T165+U165)*0.0214</f>
        <v>344566.27919999999</v>
      </c>
      <c r="X165" s="12">
        <f t="shared" si="262"/>
        <v>16505504.279200001</v>
      </c>
      <c r="Y165" s="9" t="s">
        <v>2243</v>
      </c>
      <c r="Z165" s="15">
        <v>0</v>
      </c>
      <c r="AA165" s="15">
        <v>0</v>
      </c>
      <c r="AB165" s="15">
        <v>0</v>
      </c>
      <c r="AC165" s="15">
        <v>0</v>
      </c>
      <c r="AD165" s="41"/>
    </row>
    <row r="166" spans="1:30" s="6" customFormat="1" ht="93.75" customHeight="1" x14ac:dyDescent="0.25">
      <c r="A166" s="38">
        <f>IF(OR(D166=0,D166=""),"",COUNTA($D$20:D166))</f>
        <v>133</v>
      </c>
      <c r="B166" s="9" t="s">
        <v>301</v>
      </c>
      <c r="C166" s="11" t="s">
        <v>302</v>
      </c>
      <c r="D166" s="15">
        <v>1962</v>
      </c>
      <c r="E166" s="55">
        <v>2354.6999999999998</v>
      </c>
      <c r="F166" s="12">
        <v>1558.4</v>
      </c>
      <c r="G166" s="12">
        <v>12.6</v>
      </c>
      <c r="H166" s="9" t="s">
        <v>48</v>
      </c>
      <c r="I166" s="9"/>
      <c r="J166" s="9"/>
      <c r="K166" s="9"/>
      <c r="L166" s="55"/>
      <c r="M166" s="12"/>
      <c r="N166" s="12">
        <f t="shared" si="279"/>
        <v>1459914</v>
      </c>
      <c r="O166" s="12"/>
      <c r="P166" s="12"/>
      <c r="Q166" s="12"/>
      <c r="R166" s="12"/>
      <c r="S166" s="12"/>
      <c r="T166" s="12"/>
      <c r="U166" s="12"/>
      <c r="V166" s="12">
        <f t="shared" si="284"/>
        <v>82414.5</v>
      </c>
      <c r="W166" s="12"/>
      <c r="X166" s="12">
        <f t="shared" si="262"/>
        <v>1542328.5</v>
      </c>
      <c r="Y166" s="9" t="s">
        <v>2243</v>
      </c>
      <c r="Z166" s="15">
        <v>0</v>
      </c>
      <c r="AA166" s="15">
        <v>0</v>
      </c>
      <c r="AB166" s="15">
        <v>0</v>
      </c>
      <c r="AC166" s="15">
        <v>0</v>
      </c>
      <c r="AD166" s="41"/>
    </row>
    <row r="167" spans="1:30" s="6" customFormat="1" ht="93.75" customHeight="1" x14ac:dyDescent="0.25">
      <c r="A167" s="38">
        <f>IF(OR(D167=0,D167=""),"",COUNTA($D$20:D167))</f>
        <v>134</v>
      </c>
      <c r="B167" s="9" t="s">
        <v>303</v>
      </c>
      <c r="C167" s="11" t="s">
        <v>304</v>
      </c>
      <c r="D167" s="15">
        <v>1962</v>
      </c>
      <c r="E167" s="12">
        <v>2216</v>
      </c>
      <c r="F167" s="12">
        <v>1114.9000000000001</v>
      </c>
      <c r="G167" s="12">
        <v>231.4</v>
      </c>
      <c r="H167" s="9" t="s">
        <v>102</v>
      </c>
      <c r="I167" s="9"/>
      <c r="J167" s="9"/>
      <c r="K167" s="9"/>
      <c r="L167" s="12">
        <f>677*E167</f>
        <v>1500232</v>
      </c>
      <c r="M167" s="12">
        <f>1213*E167</f>
        <v>2688008</v>
      </c>
      <c r="N167" s="12">
        <f t="shared" si="279"/>
        <v>1373920</v>
      </c>
      <c r="O167" s="12">
        <f>863*E167</f>
        <v>1912408</v>
      </c>
      <c r="P167" s="12">
        <f>546*E167</f>
        <v>1209936</v>
      </c>
      <c r="Q167" s="12"/>
      <c r="R167" s="12"/>
      <c r="S167" s="12">
        <f>297*E167</f>
        <v>658152</v>
      </c>
      <c r="T167" s="12"/>
      <c r="U167" s="12">
        <f>111*E167</f>
        <v>245976</v>
      </c>
      <c r="V167" s="12">
        <f t="shared" si="284"/>
        <v>77560</v>
      </c>
      <c r="W167" s="12"/>
      <c r="X167" s="12">
        <f t="shared" si="262"/>
        <v>9666192</v>
      </c>
      <c r="Y167" s="9" t="s">
        <v>2243</v>
      </c>
      <c r="Z167" s="15">
        <v>0</v>
      </c>
      <c r="AA167" s="15">
        <v>0</v>
      </c>
      <c r="AB167" s="15">
        <v>0</v>
      </c>
      <c r="AC167" s="15">
        <v>0</v>
      </c>
      <c r="AD167" s="41"/>
    </row>
    <row r="168" spans="1:30" s="6" customFormat="1" ht="93.75" customHeight="1" x14ac:dyDescent="0.25">
      <c r="A168" s="38">
        <f>IF(OR(D168=0,D168=""),"",COUNTA($D$20:D168))</f>
        <v>135</v>
      </c>
      <c r="B168" s="9" t="s">
        <v>305</v>
      </c>
      <c r="C168" s="11" t="s">
        <v>306</v>
      </c>
      <c r="D168" s="15">
        <v>1962</v>
      </c>
      <c r="E168" s="12">
        <v>758.1</v>
      </c>
      <c r="F168" s="12">
        <v>419.8</v>
      </c>
      <c r="G168" s="12">
        <v>0</v>
      </c>
      <c r="H168" s="9" t="s">
        <v>39</v>
      </c>
      <c r="I168" s="9"/>
      <c r="J168" s="9"/>
      <c r="K168" s="9"/>
      <c r="L168" s="12">
        <f t="shared" ref="L168" si="286">741*E168</f>
        <v>561752.1</v>
      </c>
      <c r="M168" s="12">
        <f>3305*E168</f>
        <v>2505520.5</v>
      </c>
      <c r="N168" s="12">
        <f t="shared" ref="N168" si="287">754*E168</f>
        <v>571607.4</v>
      </c>
      <c r="O168" s="12">
        <f t="shared" ref="O168" si="288">681*E168</f>
        <v>516266.10000000003</v>
      </c>
      <c r="P168" s="12">
        <f>576*E168</f>
        <v>436665.60000000003</v>
      </c>
      <c r="Q168" s="12"/>
      <c r="R168" s="12"/>
      <c r="S168" s="12"/>
      <c r="T168" s="12"/>
      <c r="U168" s="12">
        <f t="shared" ref="U168" si="289">185*E168</f>
        <v>140248.5</v>
      </c>
      <c r="V168" s="12">
        <f>34*E168</f>
        <v>25775.4</v>
      </c>
      <c r="W168" s="12"/>
      <c r="X168" s="12">
        <f t="shared" si="262"/>
        <v>4757835.6000000006</v>
      </c>
      <c r="Y168" s="9" t="s">
        <v>2243</v>
      </c>
      <c r="Z168" s="15">
        <v>0</v>
      </c>
      <c r="AA168" s="15">
        <v>0</v>
      </c>
      <c r="AB168" s="15">
        <v>0</v>
      </c>
      <c r="AC168" s="15">
        <v>0</v>
      </c>
      <c r="AD168" s="41"/>
    </row>
    <row r="169" spans="1:30" s="6" customFormat="1" ht="93.75" customHeight="1" x14ac:dyDescent="0.25">
      <c r="A169" s="38">
        <f>IF(OR(D169=0,D169=""),"",COUNTA($D$20:D169))</f>
        <v>136</v>
      </c>
      <c r="B169" s="9" t="s">
        <v>307</v>
      </c>
      <c r="C169" s="11" t="s">
        <v>308</v>
      </c>
      <c r="D169" s="15">
        <v>1962</v>
      </c>
      <c r="E169" s="12">
        <v>1617.8</v>
      </c>
      <c r="F169" s="12">
        <v>1191.2</v>
      </c>
      <c r="G169" s="12">
        <v>73.5</v>
      </c>
      <c r="H169" s="9" t="s">
        <v>102</v>
      </c>
      <c r="I169" s="9"/>
      <c r="J169" s="9"/>
      <c r="K169" s="9"/>
      <c r="L169" s="12">
        <f>677*E169</f>
        <v>1095250.5999999999</v>
      </c>
      <c r="M169" s="12">
        <f>1213*E169</f>
        <v>1962391.4</v>
      </c>
      <c r="N169" s="12">
        <f>620*E169</f>
        <v>1003036</v>
      </c>
      <c r="O169" s="12">
        <f>863*E169</f>
        <v>1396161.4</v>
      </c>
      <c r="P169" s="12">
        <f>546*E169</f>
        <v>883318.79999999993</v>
      </c>
      <c r="Q169" s="12"/>
      <c r="R169" s="12"/>
      <c r="S169" s="12">
        <f>297*E169</f>
        <v>480486.6</v>
      </c>
      <c r="T169" s="12"/>
      <c r="U169" s="12">
        <f>111*E169</f>
        <v>179575.8</v>
      </c>
      <c r="V169" s="12">
        <f>35*E169</f>
        <v>56623</v>
      </c>
      <c r="W169" s="12"/>
      <c r="X169" s="12">
        <f t="shared" si="262"/>
        <v>7056843.5999999996</v>
      </c>
      <c r="Y169" s="9" t="s">
        <v>2243</v>
      </c>
      <c r="Z169" s="15">
        <v>0</v>
      </c>
      <c r="AA169" s="15">
        <v>0</v>
      </c>
      <c r="AB169" s="15">
        <v>0</v>
      </c>
      <c r="AC169" s="15">
        <v>0</v>
      </c>
      <c r="AD169" s="41"/>
    </row>
    <row r="170" spans="1:30" s="6" customFormat="1" ht="93.75" customHeight="1" x14ac:dyDescent="0.25">
      <c r="A170" s="38">
        <f>IF(OR(D170=0,D170=""),"",COUNTA($D$20:D170))</f>
        <v>137</v>
      </c>
      <c r="B170" s="9" t="s">
        <v>309</v>
      </c>
      <c r="C170" s="11" t="s">
        <v>310</v>
      </c>
      <c r="D170" s="15">
        <v>1962</v>
      </c>
      <c r="E170" s="12">
        <v>288.2</v>
      </c>
      <c r="F170" s="12">
        <v>265.89999999999998</v>
      </c>
      <c r="G170" s="12">
        <v>0</v>
      </c>
      <c r="H170" s="9" t="s">
        <v>39</v>
      </c>
      <c r="I170" s="9"/>
      <c r="J170" s="9"/>
      <c r="K170" s="9"/>
      <c r="L170" s="12">
        <f t="shared" ref="L170:L172" si="290">741*E170</f>
        <v>213556.19999999998</v>
      </c>
      <c r="M170" s="12"/>
      <c r="N170" s="12">
        <f t="shared" ref="N170:N172" si="291">754*E170</f>
        <v>217302.8</v>
      </c>
      <c r="O170" s="12">
        <f t="shared" ref="O170:O172" si="292">681*E170</f>
        <v>196264.19999999998</v>
      </c>
      <c r="P170" s="12">
        <f>576*E170</f>
        <v>166003.19999999998</v>
      </c>
      <c r="Q170" s="12"/>
      <c r="R170" s="12"/>
      <c r="S170" s="12">
        <f t="shared" ref="S170" si="293">190*E170</f>
        <v>54758</v>
      </c>
      <c r="T170" s="12"/>
      <c r="U170" s="12">
        <f t="shared" ref="U170:U172" si="294">185*E170</f>
        <v>53317</v>
      </c>
      <c r="V170" s="12">
        <f t="shared" ref="V170:V172" si="295">34*E170</f>
        <v>9798.7999999999993</v>
      </c>
      <c r="W170" s="12"/>
      <c r="X170" s="12">
        <f t="shared" si="262"/>
        <v>911000.2</v>
      </c>
      <c r="Y170" s="9" t="s">
        <v>2243</v>
      </c>
      <c r="Z170" s="15">
        <v>0</v>
      </c>
      <c r="AA170" s="15">
        <v>0</v>
      </c>
      <c r="AB170" s="15">
        <v>0</v>
      </c>
      <c r="AC170" s="15">
        <v>0</v>
      </c>
      <c r="AD170" s="41"/>
    </row>
    <row r="171" spans="1:30" s="6" customFormat="1" ht="93.75" customHeight="1" x14ac:dyDescent="0.25">
      <c r="A171" s="38">
        <f>IF(OR(D171=0,D171=""),"",COUNTA($D$20:D171))</f>
        <v>138</v>
      </c>
      <c r="B171" s="9" t="s">
        <v>311</v>
      </c>
      <c r="C171" s="11" t="s">
        <v>312</v>
      </c>
      <c r="D171" s="15">
        <v>1962</v>
      </c>
      <c r="E171" s="12">
        <v>302.89999999999998</v>
      </c>
      <c r="F171" s="12">
        <v>280.8</v>
      </c>
      <c r="G171" s="12">
        <v>0</v>
      </c>
      <c r="H171" s="9" t="s">
        <v>39</v>
      </c>
      <c r="I171" s="9"/>
      <c r="J171" s="9"/>
      <c r="K171" s="9"/>
      <c r="L171" s="12">
        <f t="shared" si="290"/>
        <v>224448.9</v>
      </c>
      <c r="M171" s="12"/>
      <c r="N171" s="12">
        <f t="shared" si="291"/>
        <v>228386.59999999998</v>
      </c>
      <c r="O171" s="12">
        <f t="shared" si="292"/>
        <v>206274.9</v>
      </c>
      <c r="P171" s="12"/>
      <c r="Q171" s="12"/>
      <c r="R171" s="12"/>
      <c r="S171" s="12"/>
      <c r="T171" s="12"/>
      <c r="U171" s="12">
        <f t="shared" si="294"/>
        <v>56036.499999999993</v>
      </c>
      <c r="V171" s="12">
        <f t="shared" si="295"/>
        <v>10298.599999999999</v>
      </c>
      <c r="W171" s="12"/>
      <c r="X171" s="12">
        <f t="shared" si="262"/>
        <v>725445.5</v>
      </c>
      <c r="Y171" s="9" t="s">
        <v>2243</v>
      </c>
      <c r="Z171" s="15">
        <v>0</v>
      </c>
      <c r="AA171" s="15">
        <v>0</v>
      </c>
      <c r="AB171" s="15">
        <v>0</v>
      </c>
      <c r="AC171" s="15">
        <v>0</v>
      </c>
      <c r="AD171" s="41"/>
    </row>
    <row r="172" spans="1:30" s="6" customFormat="1" ht="93.75" customHeight="1" x14ac:dyDescent="0.25">
      <c r="A172" s="38">
        <f>IF(OR(D172=0,D172=""),"",COUNTA($D$20:D172))</f>
        <v>139</v>
      </c>
      <c r="B172" s="9" t="s">
        <v>313</v>
      </c>
      <c r="C172" s="11" t="s">
        <v>314</v>
      </c>
      <c r="D172" s="15">
        <v>1962</v>
      </c>
      <c r="E172" s="12">
        <v>580.20000000000005</v>
      </c>
      <c r="F172" s="12">
        <v>530.6</v>
      </c>
      <c r="G172" s="12">
        <v>0</v>
      </c>
      <c r="H172" s="9" t="s">
        <v>39</v>
      </c>
      <c r="I172" s="9"/>
      <c r="J172" s="9"/>
      <c r="K172" s="9"/>
      <c r="L172" s="12">
        <f t="shared" si="290"/>
        <v>429928.2</v>
      </c>
      <c r="M172" s="12">
        <f>3305*E172</f>
        <v>1917561.0000000002</v>
      </c>
      <c r="N172" s="12">
        <f t="shared" si="291"/>
        <v>437470.80000000005</v>
      </c>
      <c r="O172" s="12">
        <f t="shared" si="292"/>
        <v>395116.2</v>
      </c>
      <c r="P172" s="12">
        <f>576*E172</f>
        <v>334195.20000000001</v>
      </c>
      <c r="Q172" s="12"/>
      <c r="R172" s="12"/>
      <c r="S172" s="12"/>
      <c r="T172" s="12"/>
      <c r="U172" s="12">
        <f t="shared" si="294"/>
        <v>107337.00000000001</v>
      </c>
      <c r="V172" s="12">
        <f t="shared" si="295"/>
        <v>19726.800000000003</v>
      </c>
      <c r="W172" s="12"/>
      <c r="X172" s="12">
        <f t="shared" si="262"/>
        <v>3641335.2</v>
      </c>
      <c r="Y172" s="9" t="s">
        <v>2243</v>
      </c>
      <c r="Z172" s="15">
        <v>0</v>
      </c>
      <c r="AA172" s="15">
        <v>0</v>
      </c>
      <c r="AB172" s="15">
        <v>0</v>
      </c>
      <c r="AC172" s="15">
        <v>0</v>
      </c>
      <c r="AD172" s="41"/>
    </row>
    <row r="173" spans="1:30" s="6" customFormat="1" ht="93.75" customHeight="1" x14ac:dyDescent="0.25">
      <c r="A173" s="38">
        <f>IF(OR(D173=0,D173=""),"",COUNTA($D$20:D173))</f>
        <v>140</v>
      </c>
      <c r="B173" s="9" t="s">
        <v>315</v>
      </c>
      <c r="C173" s="11" t="s">
        <v>316</v>
      </c>
      <c r="D173" s="15">
        <v>1962</v>
      </c>
      <c r="E173" s="12">
        <v>3454.8</v>
      </c>
      <c r="F173" s="12">
        <v>2541.4</v>
      </c>
      <c r="G173" s="12">
        <v>0</v>
      </c>
      <c r="H173" s="9" t="s">
        <v>102</v>
      </c>
      <c r="I173" s="9"/>
      <c r="J173" s="9"/>
      <c r="K173" s="9"/>
      <c r="L173" s="12">
        <f t="shared" ref="L173:L177" si="296">677*E173</f>
        <v>2338899.6</v>
      </c>
      <c r="M173" s="12">
        <f t="shared" ref="M173:M177" si="297">1213*E173</f>
        <v>4190672.4000000004</v>
      </c>
      <c r="N173" s="12">
        <f t="shared" ref="N173:N177" si="298">620*E173</f>
        <v>2141976</v>
      </c>
      <c r="O173" s="12">
        <f t="shared" ref="O173:O177" si="299">863*E173</f>
        <v>2981492.4000000004</v>
      </c>
      <c r="P173" s="12">
        <f t="shared" ref="P173:P177" si="300">546*E173</f>
        <v>1886320.8</v>
      </c>
      <c r="Q173" s="12"/>
      <c r="R173" s="12"/>
      <c r="S173" s="12">
        <f t="shared" ref="S173:S174" si="301">297*E173</f>
        <v>1026075.6000000001</v>
      </c>
      <c r="T173" s="12"/>
      <c r="U173" s="12">
        <f t="shared" ref="U173:U177" si="302">111*E173</f>
        <v>383482.80000000005</v>
      </c>
      <c r="V173" s="12">
        <f t="shared" ref="V173:V177" si="303">35*E173</f>
        <v>120918</v>
      </c>
      <c r="W173" s="12"/>
      <c r="X173" s="12">
        <f t="shared" si="262"/>
        <v>15069837.600000001</v>
      </c>
      <c r="Y173" s="9" t="s">
        <v>2243</v>
      </c>
      <c r="Z173" s="15">
        <v>0</v>
      </c>
      <c r="AA173" s="15">
        <v>0</v>
      </c>
      <c r="AB173" s="15">
        <v>0</v>
      </c>
      <c r="AC173" s="15">
        <v>0</v>
      </c>
      <c r="AD173" s="41"/>
    </row>
    <row r="174" spans="1:30" s="6" customFormat="1" ht="93.75" customHeight="1" x14ac:dyDescent="0.25">
      <c r="A174" s="38">
        <f>IF(OR(D174=0,D174=""),"",COUNTA($D$20:D174))</f>
        <v>141</v>
      </c>
      <c r="B174" s="9" t="s">
        <v>317</v>
      </c>
      <c r="C174" s="11" t="s">
        <v>318</v>
      </c>
      <c r="D174" s="15">
        <v>1962</v>
      </c>
      <c r="E174" s="12">
        <v>3454.8</v>
      </c>
      <c r="F174" s="12">
        <v>2541.4</v>
      </c>
      <c r="G174" s="12">
        <v>0</v>
      </c>
      <c r="H174" s="9" t="s">
        <v>48</v>
      </c>
      <c r="I174" s="9"/>
      <c r="J174" s="9"/>
      <c r="K174" s="9"/>
      <c r="L174" s="12">
        <f t="shared" si="296"/>
        <v>2338899.6</v>
      </c>
      <c r="M174" s="12">
        <f t="shared" si="297"/>
        <v>4190672.4000000004</v>
      </c>
      <c r="N174" s="12">
        <f t="shared" si="298"/>
        <v>2141976</v>
      </c>
      <c r="O174" s="12">
        <f t="shared" si="299"/>
        <v>2981492.4000000004</v>
      </c>
      <c r="P174" s="12">
        <f t="shared" si="300"/>
        <v>1886320.8</v>
      </c>
      <c r="Q174" s="12"/>
      <c r="R174" s="12"/>
      <c r="S174" s="12">
        <f t="shared" si="301"/>
        <v>1026075.6000000001</v>
      </c>
      <c r="T174" s="12"/>
      <c r="U174" s="12">
        <f t="shared" si="302"/>
        <v>383482.80000000005</v>
      </c>
      <c r="V174" s="12">
        <f t="shared" si="303"/>
        <v>120918</v>
      </c>
      <c r="W174" s="12"/>
      <c r="X174" s="12">
        <f t="shared" si="262"/>
        <v>15069837.600000001</v>
      </c>
      <c r="Y174" s="9" t="s">
        <v>2243</v>
      </c>
      <c r="Z174" s="15">
        <v>0</v>
      </c>
      <c r="AA174" s="15">
        <v>0</v>
      </c>
      <c r="AB174" s="15">
        <v>0</v>
      </c>
      <c r="AC174" s="15">
        <v>0</v>
      </c>
      <c r="AD174" s="41"/>
    </row>
    <row r="175" spans="1:30" s="6" customFormat="1" ht="93.75" customHeight="1" x14ac:dyDescent="0.25">
      <c r="A175" s="38">
        <f>IF(OR(D175=0,D175=""),"",COUNTA($D$20:D175))</f>
        <v>142</v>
      </c>
      <c r="B175" s="9" t="s">
        <v>319</v>
      </c>
      <c r="C175" s="11" t="s">
        <v>320</v>
      </c>
      <c r="D175" s="15">
        <v>1962</v>
      </c>
      <c r="E175" s="12">
        <v>3454.8</v>
      </c>
      <c r="F175" s="12">
        <v>2541.4</v>
      </c>
      <c r="G175" s="12">
        <v>0</v>
      </c>
      <c r="H175" s="9" t="s">
        <v>48</v>
      </c>
      <c r="I175" s="9"/>
      <c r="J175" s="9"/>
      <c r="K175" s="9"/>
      <c r="L175" s="12">
        <f t="shared" si="296"/>
        <v>2338899.6</v>
      </c>
      <c r="M175" s="12">
        <f t="shared" si="297"/>
        <v>4190672.4000000004</v>
      </c>
      <c r="N175" s="12">
        <f t="shared" si="298"/>
        <v>2141976</v>
      </c>
      <c r="O175" s="12">
        <f t="shared" si="299"/>
        <v>2981492.4000000004</v>
      </c>
      <c r="P175" s="12">
        <f t="shared" si="300"/>
        <v>1886320.8</v>
      </c>
      <c r="Q175" s="12"/>
      <c r="R175" s="12"/>
      <c r="S175" s="12"/>
      <c r="T175" s="12"/>
      <c r="U175" s="12">
        <f t="shared" si="302"/>
        <v>383482.80000000005</v>
      </c>
      <c r="V175" s="12">
        <f t="shared" si="303"/>
        <v>120918</v>
      </c>
      <c r="W175" s="12"/>
      <c r="X175" s="12">
        <f t="shared" si="262"/>
        <v>14043762.000000002</v>
      </c>
      <c r="Y175" s="9" t="s">
        <v>2243</v>
      </c>
      <c r="Z175" s="15">
        <v>0</v>
      </c>
      <c r="AA175" s="15">
        <v>0</v>
      </c>
      <c r="AB175" s="15">
        <v>0</v>
      </c>
      <c r="AC175" s="15">
        <v>0</v>
      </c>
      <c r="AD175" s="41"/>
    </row>
    <row r="176" spans="1:30" s="6" customFormat="1" ht="93.75" customHeight="1" x14ac:dyDescent="0.25">
      <c r="A176" s="38">
        <f>IF(OR(D176=0,D176=""),"",COUNTA($D$20:D176))</f>
        <v>143</v>
      </c>
      <c r="B176" s="9" t="s">
        <v>321</v>
      </c>
      <c r="C176" s="11" t="s">
        <v>322</v>
      </c>
      <c r="D176" s="15">
        <v>1962</v>
      </c>
      <c r="E176" s="12">
        <v>3481.6</v>
      </c>
      <c r="F176" s="12">
        <v>2573.9</v>
      </c>
      <c r="G176" s="12">
        <v>9</v>
      </c>
      <c r="H176" s="9" t="s">
        <v>102</v>
      </c>
      <c r="I176" s="9"/>
      <c r="J176" s="9"/>
      <c r="K176" s="9"/>
      <c r="L176" s="12">
        <f t="shared" si="296"/>
        <v>2357043.1999999997</v>
      </c>
      <c r="M176" s="12">
        <f t="shared" si="297"/>
        <v>4223180.7999999998</v>
      </c>
      <c r="N176" s="12">
        <f t="shared" si="298"/>
        <v>2158592</v>
      </c>
      <c r="O176" s="12">
        <f t="shared" si="299"/>
        <v>3004620.7999999998</v>
      </c>
      <c r="P176" s="12">
        <f t="shared" si="300"/>
        <v>1900953.5999999999</v>
      </c>
      <c r="Q176" s="12"/>
      <c r="R176" s="12"/>
      <c r="S176" s="12">
        <f>297*E176</f>
        <v>1034035.2</v>
      </c>
      <c r="T176" s="12"/>
      <c r="U176" s="12">
        <f t="shared" si="302"/>
        <v>386457.59999999998</v>
      </c>
      <c r="V176" s="12">
        <f t="shared" si="303"/>
        <v>121856</v>
      </c>
      <c r="W176" s="12"/>
      <c r="X176" s="12">
        <f t="shared" si="262"/>
        <v>15186739.199999999</v>
      </c>
      <c r="Y176" s="9" t="s">
        <v>2243</v>
      </c>
      <c r="Z176" s="15">
        <v>0</v>
      </c>
      <c r="AA176" s="15">
        <v>0</v>
      </c>
      <c r="AB176" s="15">
        <v>0</v>
      </c>
      <c r="AC176" s="15">
        <v>0</v>
      </c>
      <c r="AD176" s="41"/>
    </row>
    <row r="177" spans="1:30" s="6" customFormat="1" ht="93.75" customHeight="1" x14ac:dyDescent="0.25">
      <c r="A177" s="38">
        <f>IF(OR(D177=0,D177=""),"",COUNTA($D$20:D177))</f>
        <v>144</v>
      </c>
      <c r="B177" s="9" t="s">
        <v>323</v>
      </c>
      <c r="C177" s="11" t="s">
        <v>324</v>
      </c>
      <c r="D177" s="15">
        <v>1962</v>
      </c>
      <c r="E177" s="12">
        <v>3454.8</v>
      </c>
      <c r="F177" s="12">
        <v>2541.4</v>
      </c>
      <c r="G177" s="12">
        <v>0</v>
      </c>
      <c r="H177" s="9" t="s">
        <v>48</v>
      </c>
      <c r="I177" s="9"/>
      <c r="J177" s="9"/>
      <c r="K177" s="9"/>
      <c r="L177" s="12">
        <f t="shared" si="296"/>
        <v>2338899.6</v>
      </c>
      <c r="M177" s="12">
        <f t="shared" si="297"/>
        <v>4190672.4000000004</v>
      </c>
      <c r="N177" s="12">
        <f t="shared" si="298"/>
        <v>2141976</v>
      </c>
      <c r="O177" s="12">
        <f t="shared" si="299"/>
        <v>2981492.4000000004</v>
      </c>
      <c r="P177" s="12">
        <f t="shared" si="300"/>
        <v>1886320.8</v>
      </c>
      <c r="Q177" s="12"/>
      <c r="R177" s="12"/>
      <c r="S177" s="12"/>
      <c r="T177" s="12"/>
      <c r="U177" s="12">
        <f t="shared" si="302"/>
        <v>383482.80000000005</v>
      </c>
      <c r="V177" s="12">
        <f t="shared" si="303"/>
        <v>120918</v>
      </c>
      <c r="W177" s="12"/>
      <c r="X177" s="12">
        <f t="shared" si="262"/>
        <v>14043762.000000002</v>
      </c>
      <c r="Y177" s="9" t="s">
        <v>2243</v>
      </c>
      <c r="Z177" s="15">
        <v>0</v>
      </c>
      <c r="AA177" s="15">
        <v>0</v>
      </c>
      <c r="AB177" s="15">
        <v>0</v>
      </c>
      <c r="AC177" s="15">
        <v>0</v>
      </c>
      <c r="AD177" s="41"/>
    </row>
    <row r="178" spans="1:30" s="6" customFormat="1" ht="93.75" customHeight="1" x14ac:dyDescent="0.25">
      <c r="A178" s="38">
        <f>IF(OR(D178=0,D178=""),"",COUNTA($D$20:D178))</f>
        <v>145</v>
      </c>
      <c r="B178" s="9" t="s">
        <v>325</v>
      </c>
      <c r="C178" s="11" t="s">
        <v>326</v>
      </c>
      <c r="D178" s="15">
        <v>1963</v>
      </c>
      <c r="E178" s="12">
        <v>1120.2</v>
      </c>
      <c r="F178" s="12">
        <v>641.79999999999995</v>
      </c>
      <c r="G178" s="12">
        <v>0</v>
      </c>
      <c r="H178" s="9" t="s">
        <v>39</v>
      </c>
      <c r="I178" s="9"/>
      <c r="J178" s="9"/>
      <c r="K178" s="9"/>
      <c r="L178" s="12"/>
      <c r="M178" s="12"/>
      <c r="N178" s="12">
        <f t="shared" ref="N178:N181" si="304">754*E178</f>
        <v>844630.8</v>
      </c>
      <c r="O178" s="12"/>
      <c r="P178" s="12"/>
      <c r="Q178" s="12"/>
      <c r="R178" s="12"/>
      <c r="S178" s="12">
        <f t="shared" ref="S178" si="305">190*E178</f>
        <v>212838</v>
      </c>
      <c r="T178" s="12"/>
      <c r="U178" s="12">
        <f t="shared" ref="U178:U181" si="306">185*E178</f>
        <v>207237</v>
      </c>
      <c r="V178" s="12">
        <f t="shared" ref="V178:V181" si="307">34*E178</f>
        <v>38086.800000000003</v>
      </c>
      <c r="W178" s="12"/>
      <c r="X178" s="12">
        <f t="shared" si="262"/>
        <v>1302792.6000000001</v>
      </c>
      <c r="Y178" s="9" t="s">
        <v>2243</v>
      </c>
      <c r="Z178" s="15">
        <v>0</v>
      </c>
      <c r="AA178" s="15">
        <v>0</v>
      </c>
      <c r="AB178" s="15">
        <v>0</v>
      </c>
      <c r="AC178" s="15">
        <v>0</v>
      </c>
      <c r="AD178" s="41"/>
    </row>
    <row r="179" spans="1:30" s="6" customFormat="1" ht="93.75" customHeight="1" x14ac:dyDescent="0.25">
      <c r="A179" s="38">
        <f>IF(OR(D179=0,D179=""),"",COUNTA($D$20:D179))</f>
        <v>146</v>
      </c>
      <c r="B179" s="9" t="s">
        <v>327</v>
      </c>
      <c r="C179" s="11" t="s">
        <v>328</v>
      </c>
      <c r="D179" s="15">
        <v>1963</v>
      </c>
      <c r="E179" s="12">
        <v>1475.2</v>
      </c>
      <c r="F179" s="12">
        <v>785.2</v>
      </c>
      <c r="G179" s="12">
        <v>0</v>
      </c>
      <c r="H179" s="9" t="s">
        <v>39</v>
      </c>
      <c r="I179" s="9"/>
      <c r="J179" s="9"/>
      <c r="K179" s="9"/>
      <c r="L179" s="12">
        <f t="shared" ref="L179:L181" si="308">741*E179</f>
        <v>1093123.2</v>
      </c>
      <c r="M179" s="12">
        <f t="shared" ref="M179:M181" si="309">3305*E179</f>
        <v>4875536</v>
      </c>
      <c r="N179" s="12">
        <f t="shared" si="304"/>
        <v>1112300.8</v>
      </c>
      <c r="O179" s="12">
        <f t="shared" ref="O179:O181" si="310">681*E179</f>
        <v>1004611.2000000001</v>
      </c>
      <c r="P179" s="12">
        <f t="shared" ref="P179:P181" si="311">576*E179</f>
        <v>849715.20000000007</v>
      </c>
      <c r="Q179" s="12"/>
      <c r="R179" s="12"/>
      <c r="S179" s="12"/>
      <c r="T179" s="12"/>
      <c r="U179" s="12">
        <f t="shared" si="306"/>
        <v>272912</v>
      </c>
      <c r="V179" s="12">
        <f t="shared" si="307"/>
        <v>50156.800000000003</v>
      </c>
      <c r="W179" s="12"/>
      <c r="X179" s="12">
        <f t="shared" si="262"/>
        <v>9258355.2000000011</v>
      </c>
      <c r="Y179" s="9" t="s">
        <v>2243</v>
      </c>
      <c r="Z179" s="15">
        <v>0</v>
      </c>
      <c r="AA179" s="15">
        <v>0</v>
      </c>
      <c r="AB179" s="15">
        <v>0</v>
      </c>
      <c r="AC179" s="15">
        <v>0</v>
      </c>
      <c r="AD179" s="41"/>
    </row>
    <row r="180" spans="1:30" s="6" customFormat="1" ht="93.75" customHeight="1" x14ac:dyDescent="0.25">
      <c r="A180" s="38">
        <f>IF(OR(D180=0,D180=""),"",COUNTA($D$20:D180))</f>
        <v>147</v>
      </c>
      <c r="B180" s="9" t="s">
        <v>329</v>
      </c>
      <c r="C180" s="11" t="s">
        <v>330</v>
      </c>
      <c r="D180" s="15">
        <v>1963</v>
      </c>
      <c r="E180" s="12">
        <v>1297.4000000000001</v>
      </c>
      <c r="F180" s="12">
        <v>691.2</v>
      </c>
      <c r="G180" s="12">
        <v>41</v>
      </c>
      <c r="H180" s="9" t="s">
        <v>39</v>
      </c>
      <c r="I180" s="9"/>
      <c r="J180" s="9"/>
      <c r="K180" s="9"/>
      <c r="L180" s="12">
        <f t="shared" si="308"/>
        <v>961373.4</v>
      </c>
      <c r="M180" s="12">
        <f t="shared" si="309"/>
        <v>4287907</v>
      </c>
      <c r="N180" s="12">
        <f t="shared" si="304"/>
        <v>978239.60000000009</v>
      </c>
      <c r="O180" s="12">
        <f t="shared" si="310"/>
        <v>883529.4</v>
      </c>
      <c r="P180" s="12">
        <f t="shared" si="311"/>
        <v>747302.40000000002</v>
      </c>
      <c r="Q180" s="12"/>
      <c r="R180" s="12"/>
      <c r="S180" s="12"/>
      <c r="T180" s="12"/>
      <c r="U180" s="12">
        <f t="shared" si="306"/>
        <v>240019.00000000003</v>
      </c>
      <c r="V180" s="12">
        <f t="shared" si="307"/>
        <v>44111.600000000006</v>
      </c>
      <c r="W180" s="12"/>
      <c r="X180" s="12">
        <f t="shared" si="262"/>
        <v>8142482.4000000004</v>
      </c>
      <c r="Y180" s="9" t="s">
        <v>2243</v>
      </c>
      <c r="Z180" s="15">
        <v>0</v>
      </c>
      <c r="AA180" s="15">
        <v>0</v>
      </c>
      <c r="AB180" s="15">
        <v>0</v>
      </c>
      <c r="AC180" s="15">
        <v>0</v>
      </c>
      <c r="AD180" s="41"/>
    </row>
    <row r="181" spans="1:30" s="6" customFormat="1" ht="93.75" customHeight="1" x14ac:dyDescent="0.25">
      <c r="A181" s="38">
        <f>IF(OR(D181=0,D181=""),"",COUNTA($D$20:D181))</f>
        <v>148</v>
      </c>
      <c r="B181" s="9" t="s">
        <v>331</v>
      </c>
      <c r="C181" s="11" t="s">
        <v>332</v>
      </c>
      <c r="D181" s="15">
        <v>1963</v>
      </c>
      <c r="E181" s="12">
        <v>1026</v>
      </c>
      <c r="F181" s="12">
        <v>924</v>
      </c>
      <c r="G181" s="12">
        <v>0</v>
      </c>
      <c r="H181" s="9" t="s">
        <v>36</v>
      </c>
      <c r="I181" s="9"/>
      <c r="J181" s="9"/>
      <c r="K181" s="9"/>
      <c r="L181" s="12">
        <f t="shared" si="308"/>
        <v>760266</v>
      </c>
      <c r="M181" s="12">
        <f t="shared" si="309"/>
        <v>3390930</v>
      </c>
      <c r="N181" s="12">
        <f t="shared" si="304"/>
        <v>773604</v>
      </c>
      <c r="O181" s="12">
        <f t="shared" si="310"/>
        <v>698706</v>
      </c>
      <c r="P181" s="12">
        <f t="shared" si="311"/>
        <v>590976</v>
      </c>
      <c r="Q181" s="12"/>
      <c r="R181" s="12">
        <f>5443*E181</f>
        <v>5584518</v>
      </c>
      <c r="S181" s="12">
        <f t="shared" ref="S181" si="312">190*E181</f>
        <v>194940</v>
      </c>
      <c r="T181" s="12">
        <f t="shared" ref="T181" si="313">4818*E181</f>
        <v>4943268</v>
      </c>
      <c r="U181" s="12">
        <f t="shared" si="306"/>
        <v>189810</v>
      </c>
      <c r="V181" s="12">
        <f t="shared" si="307"/>
        <v>34884</v>
      </c>
      <c r="W181" s="12">
        <f t="shared" ref="W181" si="314">(L181+M181+N181+O181+P181+Q181+R181+S181+T181+U181)*0.0214</f>
        <v>366518.18520000001</v>
      </c>
      <c r="X181" s="12">
        <f t="shared" si="262"/>
        <v>17528420.185199998</v>
      </c>
      <c r="Y181" s="9" t="s">
        <v>2243</v>
      </c>
      <c r="Z181" s="15">
        <v>0</v>
      </c>
      <c r="AA181" s="15">
        <v>0</v>
      </c>
      <c r="AB181" s="15">
        <v>0</v>
      </c>
      <c r="AC181" s="15">
        <v>0</v>
      </c>
      <c r="AD181" s="41"/>
    </row>
    <row r="182" spans="1:30" s="6" customFormat="1" ht="93.75" customHeight="1" x14ac:dyDescent="0.25">
      <c r="A182" s="38">
        <f>IF(OR(D182=0,D182=""),"",COUNTA($D$20:D182))</f>
        <v>149</v>
      </c>
      <c r="B182" s="9" t="s">
        <v>333</v>
      </c>
      <c r="C182" s="11" t="s">
        <v>334</v>
      </c>
      <c r="D182" s="15">
        <v>1963</v>
      </c>
      <c r="E182" s="12">
        <v>2828.67</v>
      </c>
      <c r="F182" s="12">
        <v>2004.57</v>
      </c>
      <c r="G182" s="12">
        <v>824.1</v>
      </c>
      <c r="H182" s="9" t="s">
        <v>102</v>
      </c>
      <c r="I182" s="9"/>
      <c r="J182" s="9"/>
      <c r="K182" s="9"/>
      <c r="L182" s="12">
        <f t="shared" ref="L182:L187" si="315">677*E182</f>
        <v>1915009.59</v>
      </c>
      <c r="M182" s="12">
        <f t="shared" ref="M182:M187" si="316">1213*E182</f>
        <v>3431176.71</v>
      </c>
      <c r="N182" s="12">
        <f t="shared" ref="N182:N187" si="317">620*E182</f>
        <v>1753775.4000000001</v>
      </c>
      <c r="O182" s="12">
        <f t="shared" ref="O182:O187" si="318">863*E182</f>
        <v>2441142.21</v>
      </c>
      <c r="P182" s="12">
        <f t="shared" ref="P182:P187" si="319">546*E182</f>
        <v>1544453.82</v>
      </c>
      <c r="Q182" s="12"/>
      <c r="R182" s="12"/>
      <c r="S182" s="12">
        <f t="shared" ref="S182:S185" si="320">297*E182</f>
        <v>840114.99</v>
      </c>
      <c r="T182" s="12"/>
      <c r="U182" s="12">
        <f t="shared" ref="U182:U187" si="321">111*E182</f>
        <v>313982.37</v>
      </c>
      <c r="V182" s="12">
        <f t="shared" ref="V182:V187" si="322">35*E182</f>
        <v>99003.45</v>
      </c>
      <c r="W182" s="12"/>
      <c r="X182" s="12">
        <f t="shared" si="262"/>
        <v>12338658.539999999</v>
      </c>
      <c r="Y182" s="9" t="s">
        <v>2243</v>
      </c>
      <c r="Z182" s="15">
        <v>0</v>
      </c>
      <c r="AA182" s="15">
        <v>0</v>
      </c>
      <c r="AB182" s="15">
        <v>0</v>
      </c>
      <c r="AC182" s="15">
        <v>0</v>
      </c>
      <c r="AD182" s="41"/>
    </row>
    <row r="183" spans="1:30" s="6" customFormat="1" ht="93.75" customHeight="1" x14ac:dyDescent="0.25">
      <c r="A183" s="38">
        <f>IF(OR(D183=0,D183=""),"",COUNTA($D$20:D183))</f>
        <v>150</v>
      </c>
      <c r="B183" s="9" t="s">
        <v>335</v>
      </c>
      <c r="C183" s="11" t="s">
        <v>336</v>
      </c>
      <c r="D183" s="15">
        <v>1963</v>
      </c>
      <c r="E183" s="12">
        <v>1782.63</v>
      </c>
      <c r="F183" s="12">
        <v>1256.26</v>
      </c>
      <c r="G183" s="12">
        <v>0</v>
      </c>
      <c r="H183" s="9" t="s">
        <v>102</v>
      </c>
      <c r="I183" s="9"/>
      <c r="J183" s="9"/>
      <c r="K183" s="9"/>
      <c r="L183" s="12">
        <f t="shared" si="315"/>
        <v>1206840.51</v>
      </c>
      <c r="M183" s="12">
        <f t="shared" si="316"/>
        <v>2162330.19</v>
      </c>
      <c r="N183" s="12">
        <f t="shared" si="317"/>
        <v>1105230.6000000001</v>
      </c>
      <c r="O183" s="12">
        <f t="shared" si="318"/>
        <v>1538409.6900000002</v>
      </c>
      <c r="P183" s="12">
        <f t="shared" si="319"/>
        <v>973315.9800000001</v>
      </c>
      <c r="Q183" s="12"/>
      <c r="R183" s="12"/>
      <c r="S183" s="12">
        <f t="shared" si="320"/>
        <v>529441.11</v>
      </c>
      <c r="T183" s="12"/>
      <c r="U183" s="12">
        <f t="shared" si="321"/>
        <v>197871.93000000002</v>
      </c>
      <c r="V183" s="12">
        <f t="shared" si="322"/>
        <v>62392.05</v>
      </c>
      <c r="W183" s="12"/>
      <c r="X183" s="12">
        <f t="shared" si="262"/>
        <v>7775832.0600000015</v>
      </c>
      <c r="Y183" s="9" t="s">
        <v>2243</v>
      </c>
      <c r="Z183" s="15">
        <v>0</v>
      </c>
      <c r="AA183" s="15">
        <v>0</v>
      </c>
      <c r="AB183" s="15">
        <v>0</v>
      </c>
      <c r="AC183" s="15">
        <v>0</v>
      </c>
      <c r="AD183" s="41"/>
    </row>
    <row r="184" spans="1:30" s="6" customFormat="1" ht="93.75" customHeight="1" x14ac:dyDescent="0.25">
      <c r="A184" s="38">
        <f>IF(OR(D184=0,D184=""),"",COUNTA($D$20:D184))</f>
        <v>151</v>
      </c>
      <c r="B184" s="9" t="s">
        <v>337</v>
      </c>
      <c r="C184" s="11" t="s">
        <v>338</v>
      </c>
      <c r="D184" s="15">
        <v>1963</v>
      </c>
      <c r="E184" s="12">
        <v>4144.5</v>
      </c>
      <c r="F184" s="12">
        <v>3208.7</v>
      </c>
      <c r="G184" s="12">
        <v>0</v>
      </c>
      <c r="H184" s="9" t="s">
        <v>48</v>
      </c>
      <c r="I184" s="9"/>
      <c r="J184" s="9"/>
      <c r="K184" s="9"/>
      <c r="L184" s="12">
        <f t="shared" si="315"/>
        <v>2805826.5</v>
      </c>
      <c r="M184" s="12">
        <f t="shared" si="316"/>
        <v>5027278.5</v>
      </c>
      <c r="N184" s="12">
        <f t="shared" si="317"/>
        <v>2569590</v>
      </c>
      <c r="O184" s="12">
        <f t="shared" si="318"/>
        <v>3576703.5</v>
      </c>
      <c r="P184" s="12">
        <f t="shared" si="319"/>
        <v>2262897</v>
      </c>
      <c r="Q184" s="12"/>
      <c r="R184" s="12"/>
      <c r="S184" s="12">
        <f t="shared" si="320"/>
        <v>1230916.5</v>
      </c>
      <c r="T184" s="12"/>
      <c r="U184" s="12">
        <f t="shared" si="321"/>
        <v>460039.5</v>
      </c>
      <c r="V184" s="12">
        <f t="shared" si="322"/>
        <v>145057.5</v>
      </c>
      <c r="W184" s="12"/>
      <c r="X184" s="12">
        <f t="shared" si="262"/>
        <v>18078309</v>
      </c>
      <c r="Y184" s="9" t="s">
        <v>2243</v>
      </c>
      <c r="Z184" s="15">
        <v>0</v>
      </c>
      <c r="AA184" s="15">
        <v>0</v>
      </c>
      <c r="AB184" s="15">
        <v>0</v>
      </c>
      <c r="AC184" s="15">
        <v>0</v>
      </c>
      <c r="AD184" s="41"/>
    </row>
    <row r="185" spans="1:30" s="6" customFormat="1" ht="93.75" customHeight="1" x14ac:dyDescent="0.25">
      <c r="A185" s="38">
        <f>IF(OR(D185=0,D185=""),"",COUNTA($D$20:D185))</f>
        <v>152</v>
      </c>
      <c r="B185" s="9" t="s">
        <v>339</v>
      </c>
      <c r="C185" s="11" t="s">
        <v>340</v>
      </c>
      <c r="D185" s="15">
        <v>1963</v>
      </c>
      <c r="E185" s="12">
        <v>4381.3</v>
      </c>
      <c r="F185" s="12">
        <v>3243.8</v>
      </c>
      <c r="G185" s="12">
        <v>713.5</v>
      </c>
      <c r="H185" s="9" t="s">
        <v>48</v>
      </c>
      <c r="I185" s="9"/>
      <c r="J185" s="9"/>
      <c r="K185" s="9"/>
      <c r="L185" s="12">
        <f t="shared" si="315"/>
        <v>2966140.1</v>
      </c>
      <c r="M185" s="12">
        <f t="shared" si="316"/>
        <v>5314516.9000000004</v>
      </c>
      <c r="N185" s="12">
        <f t="shared" si="317"/>
        <v>2716406</v>
      </c>
      <c r="O185" s="12">
        <f t="shared" si="318"/>
        <v>3781061.9000000004</v>
      </c>
      <c r="P185" s="12">
        <f t="shared" si="319"/>
        <v>2392189.8000000003</v>
      </c>
      <c r="Q185" s="12"/>
      <c r="R185" s="12"/>
      <c r="S185" s="12">
        <f t="shared" si="320"/>
        <v>1301246.1000000001</v>
      </c>
      <c r="T185" s="12"/>
      <c r="U185" s="12">
        <f t="shared" si="321"/>
        <v>486324.30000000005</v>
      </c>
      <c r="V185" s="12">
        <f t="shared" si="322"/>
        <v>153345.5</v>
      </c>
      <c r="W185" s="12"/>
      <c r="X185" s="12">
        <f t="shared" si="262"/>
        <v>19111230.600000001</v>
      </c>
      <c r="Y185" s="9" t="s">
        <v>2243</v>
      </c>
      <c r="Z185" s="15">
        <v>0</v>
      </c>
      <c r="AA185" s="15">
        <v>0</v>
      </c>
      <c r="AB185" s="15">
        <v>0</v>
      </c>
      <c r="AC185" s="15">
        <v>0</v>
      </c>
      <c r="AD185" s="41"/>
    </row>
    <row r="186" spans="1:30" s="6" customFormat="1" ht="93.75" customHeight="1" x14ac:dyDescent="0.25">
      <c r="A186" s="38">
        <f>IF(OR(D186=0,D186=""),"",COUNTA($D$20:D186))</f>
        <v>153</v>
      </c>
      <c r="B186" s="9" t="s">
        <v>341</v>
      </c>
      <c r="C186" s="11" t="s">
        <v>342</v>
      </c>
      <c r="D186" s="15">
        <v>1963</v>
      </c>
      <c r="E186" s="12">
        <v>3860.3</v>
      </c>
      <c r="F186" s="12">
        <v>2568.3000000000002</v>
      </c>
      <c r="G186" s="12">
        <v>0</v>
      </c>
      <c r="H186" s="9" t="s">
        <v>102</v>
      </c>
      <c r="I186" s="9"/>
      <c r="J186" s="9"/>
      <c r="K186" s="9"/>
      <c r="L186" s="12">
        <f t="shared" si="315"/>
        <v>2613423.1</v>
      </c>
      <c r="M186" s="12">
        <f t="shared" si="316"/>
        <v>4682543.9000000004</v>
      </c>
      <c r="N186" s="12">
        <f t="shared" si="317"/>
        <v>2393386</v>
      </c>
      <c r="O186" s="12">
        <f t="shared" si="318"/>
        <v>3331438.9000000004</v>
      </c>
      <c r="P186" s="12">
        <f t="shared" si="319"/>
        <v>2107723.8000000003</v>
      </c>
      <c r="Q186" s="12"/>
      <c r="R186" s="12"/>
      <c r="S186" s="12"/>
      <c r="T186" s="12"/>
      <c r="U186" s="12">
        <f t="shared" si="321"/>
        <v>428493.30000000005</v>
      </c>
      <c r="V186" s="12">
        <f t="shared" si="322"/>
        <v>135110.5</v>
      </c>
      <c r="W186" s="12"/>
      <c r="X186" s="12">
        <f t="shared" si="262"/>
        <v>15692119.500000002</v>
      </c>
      <c r="Y186" s="9" t="s">
        <v>2243</v>
      </c>
      <c r="Z186" s="15">
        <v>0</v>
      </c>
      <c r="AA186" s="15">
        <v>0</v>
      </c>
      <c r="AB186" s="15">
        <v>0</v>
      </c>
      <c r="AC186" s="15">
        <v>0</v>
      </c>
      <c r="AD186" s="41"/>
    </row>
    <row r="187" spans="1:30" s="6" customFormat="1" ht="93.75" customHeight="1" x14ac:dyDescent="0.25">
      <c r="A187" s="38">
        <f>IF(OR(D187=0,D187=""),"",COUNTA($D$20:D187))</f>
        <v>154</v>
      </c>
      <c r="B187" s="9" t="s">
        <v>343</v>
      </c>
      <c r="C187" s="11" t="s">
        <v>344</v>
      </c>
      <c r="D187" s="15">
        <v>1963</v>
      </c>
      <c r="E187" s="12">
        <v>5337.6</v>
      </c>
      <c r="F187" s="12">
        <v>2511.5</v>
      </c>
      <c r="G187" s="12">
        <v>1724.9</v>
      </c>
      <c r="H187" s="9" t="s">
        <v>48</v>
      </c>
      <c r="I187" s="9"/>
      <c r="J187" s="9"/>
      <c r="K187" s="9"/>
      <c r="L187" s="12">
        <f t="shared" si="315"/>
        <v>3613555.2</v>
      </c>
      <c r="M187" s="12">
        <f t="shared" si="316"/>
        <v>6474508.8000000007</v>
      </c>
      <c r="N187" s="12">
        <f t="shared" si="317"/>
        <v>3309312</v>
      </c>
      <c r="O187" s="12">
        <f t="shared" si="318"/>
        <v>4606348.8000000007</v>
      </c>
      <c r="P187" s="12">
        <f t="shared" si="319"/>
        <v>2914329.6</v>
      </c>
      <c r="Q187" s="12"/>
      <c r="R187" s="12"/>
      <c r="S187" s="12">
        <f>297*E187</f>
        <v>1585267.2000000002</v>
      </c>
      <c r="T187" s="12"/>
      <c r="U187" s="12">
        <f t="shared" si="321"/>
        <v>592473.60000000009</v>
      </c>
      <c r="V187" s="12">
        <f t="shared" si="322"/>
        <v>186816</v>
      </c>
      <c r="W187" s="12"/>
      <c r="X187" s="12">
        <f t="shared" si="262"/>
        <v>23282611.200000003</v>
      </c>
      <c r="Y187" s="9" t="s">
        <v>2243</v>
      </c>
      <c r="Z187" s="15">
        <v>0</v>
      </c>
      <c r="AA187" s="15">
        <v>0</v>
      </c>
      <c r="AB187" s="15">
        <v>0</v>
      </c>
      <c r="AC187" s="15">
        <v>0</v>
      </c>
      <c r="AD187" s="41"/>
    </row>
    <row r="188" spans="1:30" s="6" customFormat="1" ht="93.75" customHeight="1" x14ac:dyDescent="0.25">
      <c r="A188" s="38">
        <f>IF(OR(D188=0,D188=""),"",COUNTA($D$20:D188))</f>
        <v>155</v>
      </c>
      <c r="B188" s="9" t="s">
        <v>345</v>
      </c>
      <c r="C188" s="11" t="s">
        <v>346</v>
      </c>
      <c r="D188" s="15">
        <v>1963</v>
      </c>
      <c r="E188" s="12">
        <v>1262.5999999999999</v>
      </c>
      <c r="F188" s="12">
        <v>1119</v>
      </c>
      <c r="G188" s="12">
        <v>143.59999999999991</v>
      </c>
      <c r="H188" s="9" t="s">
        <v>36</v>
      </c>
      <c r="I188" s="9"/>
      <c r="J188" s="9"/>
      <c r="K188" s="9"/>
      <c r="L188" s="12">
        <f t="shared" ref="L188" si="323">741*E188</f>
        <v>935586.6</v>
      </c>
      <c r="M188" s="12">
        <f>3305*E188</f>
        <v>4172892.9999999995</v>
      </c>
      <c r="N188" s="12">
        <f t="shared" ref="N188" si="324">754*E188</f>
        <v>952000.39999999991</v>
      </c>
      <c r="O188" s="12">
        <f t="shared" ref="O188" si="325">681*E188</f>
        <v>859830.6</v>
      </c>
      <c r="P188" s="12">
        <f>576*E188</f>
        <v>727257.59999999998</v>
      </c>
      <c r="Q188" s="12"/>
      <c r="R188" s="12">
        <f>5443*E188</f>
        <v>6872331.7999999998</v>
      </c>
      <c r="S188" s="12"/>
      <c r="T188" s="12">
        <f t="shared" ref="T188" si="326">4818*E188</f>
        <v>6083206.7999999998</v>
      </c>
      <c r="U188" s="12">
        <f t="shared" ref="U188" si="327">185*E188</f>
        <v>233580.99999999997</v>
      </c>
      <c r="V188" s="12">
        <f>34*E188</f>
        <v>42928.399999999994</v>
      </c>
      <c r="W188" s="12">
        <f t="shared" ref="W188" si="328">(L188+M188+N188+O188+P188+Q188+R188+S188+T188+U188)*0.0214</f>
        <v>445905.11891999998</v>
      </c>
      <c r="X188" s="12">
        <f t="shared" si="262"/>
        <v>21325521.318919998</v>
      </c>
      <c r="Y188" s="9" t="s">
        <v>2243</v>
      </c>
      <c r="Z188" s="15">
        <v>0</v>
      </c>
      <c r="AA188" s="15">
        <v>0</v>
      </c>
      <c r="AB188" s="15">
        <v>0</v>
      </c>
      <c r="AC188" s="15">
        <v>0</v>
      </c>
      <c r="AD188" s="41"/>
    </row>
    <row r="189" spans="1:30" s="6" customFormat="1" ht="93.75" customHeight="1" x14ac:dyDescent="0.25">
      <c r="A189" s="38">
        <f>IF(OR(D189=0,D189=""),"",COUNTA($D$20:D189))</f>
        <v>156</v>
      </c>
      <c r="B189" s="9" t="s">
        <v>347</v>
      </c>
      <c r="C189" s="11" t="s">
        <v>348</v>
      </c>
      <c r="D189" s="15">
        <v>1963</v>
      </c>
      <c r="E189" s="12">
        <v>2463.6999999999998</v>
      </c>
      <c r="F189" s="12">
        <v>1576.4</v>
      </c>
      <c r="G189" s="12">
        <v>19.2</v>
      </c>
      <c r="H189" s="9" t="s">
        <v>48</v>
      </c>
      <c r="I189" s="9"/>
      <c r="J189" s="9"/>
      <c r="K189" s="9"/>
      <c r="L189" s="12">
        <f>677*E189</f>
        <v>1667924.9</v>
      </c>
      <c r="M189" s="12">
        <f>1213*E189</f>
        <v>2988468.0999999996</v>
      </c>
      <c r="N189" s="12">
        <f>620*E189</f>
        <v>1527494</v>
      </c>
      <c r="O189" s="12">
        <f>863*E189</f>
        <v>2126173.0999999996</v>
      </c>
      <c r="P189" s="12">
        <f>546*E189</f>
        <v>1345180.2</v>
      </c>
      <c r="Q189" s="12"/>
      <c r="R189" s="12"/>
      <c r="S189" s="12">
        <f>297*E189</f>
        <v>731718.89999999991</v>
      </c>
      <c r="T189" s="12"/>
      <c r="U189" s="12">
        <f>111*E189</f>
        <v>273470.69999999995</v>
      </c>
      <c r="V189" s="12">
        <f>35*E189</f>
        <v>86229.5</v>
      </c>
      <c r="W189" s="12"/>
      <c r="X189" s="12">
        <f t="shared" si="262"/>
        <v>10746659.399999999</v>
      </c>
      <c r="Y189" s="9" t="s">
        <v>2243</v>
      </c>
      <c r="Z189" s="15">
        <v>0</v>
      </c>
      <c r="AA189" s="15">
        <v>0</v>
      </c>
      <c r="AB189" s="15">
        <v>0</v>
      </c>
      <c r="AC189" s="15">
        <v>0</v>
      </c>
      <c r="AD189" s="41"/>
    </row>
    <row r="190" spans="1:30" s="6" customFormat="1" ht="93.75" customHeight="1" x14ac:dyDescent="0.25">
      <c r="A190" s="38">
        <f>IF(OR(D190=0,D190=""),"",COUNTA($D$20:D190))</f>
        <v>157</v>
      </c>
      <c r="B190" s="9" t="s">
        <v>349</v>
      </c>
      <c r="C190" s="11" t="s">
        <v>350</v>
      </c>
      <c r="D190" s="15">
        <v>1963</v>
      </c>
      <c r="E190" s="12">
        <v>390.4</v>
      </c>
      <c r="F190" s="12">
        <v>290.5</v>
      </c>
      <c r="G190" s="12">
        <v>99.899999999999977</v>
      </c>
      <c r="H190" s="9" t="s">
        <v>39</v>
      </c>
      <c r="I190" s="9"/>
      <c r="J190" s="9"/>
      <c r="K190" s="9"/>
      <c r="L190" s="12">
        <f t="shared" ref="L190" si="329">741*E190</f>
        <v>289286.39999999997</v>
      </c>
      <c r="M190" s="12">
        <f>3305*E190</f>
        <v>1290272</v>
      </c>
      <c r="N190" s="12">
        <f t="shared" ref="N190" si="330">754*E190</f>
        <v>294361.59999999998</v>
      </c>
      <c r="O190" s="12">
        <f t="shared" ref="O190" si="331">681*E190</f>
        <v>265862.39999999997</v>
      </c>
      <c r="P190" s="12">
        <f>576*E190</f>
        <v>224870.39999999999</v>
      </c>
      <c r="Q190" s="12"/>
      <c r="R190" s="12">
        <f>5443*E190</f>
        <v>2124947.1999999997</v>
      </c>
      <c r="S190" s="12"/>
      <c r="T190" s="12">
        <f t="shared" ref="T190" si="332">4818*E190</f>
        <v>1880947.2</v>
      </c>
      <c r="U190" s="12">
        <f t="shared" ref="U190" si="333">185*E190</f>
        <v>72224</v>
      </c>
      <c r="V190" s="12">
        <f>34*E190</f>
        <v>13273.599999999999</v>
      </c>
      <c r="W190" s="12">
        <f t="shared" ref="W190" si="334">(L190+M190+N190+O190+P190+Q190+R190+S190+T190+U190)*0.0214</f>
        <v>137875.30367999998</v>
      </c>
      <c r="X190" s="12">
        <f t="shared" si="262"/>
        <v>6593920.1036799997</v>
      </c>
      <c r="Y190" s="9" t="s">
        <v>2243</v>
      </c>
      <c r="Z190" s="15">
        <v>0</v>
      </c>
      <c r="AA190" s="15">
        <v>0</v>
      </c>
      <c r="AB190" s="15">
        <v>0</v>
      </c>
      <c r="AC190" s="15">
        <v>0</v>
      </c>
      <c r="AD190" s="41"/>
    </row>
    <row r="191" spans="1:30" s="6" customFormat="1" ht="93.75" customHeight="1" x14ac:dyDescent="0.25">
      <c r="A191" s="38">
        <f>IF(OR(D191=0,D191=""),"",COUNTA($D$20:D191))</f>
        <v>158</v>
      </c>
      <c r="B191" s="9" t="s">
        <v>351</v>
      </c>
      <c r="C191" s="11" t="s">
        <v>352</v>
      </c>
      <c r="D191" s="15">
        <v>1963</v>
      </c>
      <c r="E191" s="12">
        <v>2836.91</v>
      </c>
      <c r="F191" s="12">
        <v>2580.4</v>
      </c>
      <c r="G191" s="12">
        <v>218.3</v>
      </c>
      <c r="H191" s="9" t="s">
        <v>102</v>
      </c>
      <c r="I191" s="9"/>
      <c r="J191" s="9"/>
      <c r="K191" s="9"/>
      <c r="L191" s="12">
        <f>677*E191</f>
        <v>1920588.0699999998</v>
      </c>
      <c r="M191" s="12">
        <f>1213*E191</f>
        <v>3441171.8299999996</v>
      </c>
      <c r="N191" s="12">
        <f>620*E191</f>
        <v>1758884.2</v>
      </c>
      <c r="O191" s="12">
        <f>863*E191</f>
        <v>2448253.33</v>
      </c>
      <c r="P191" s="12">
        <f>546*E191</f>
        <v>1548952.8599999999</v>
      </c>
      <c r="Q191" s="12"/>
      <c r="R191" s="12"/>
      <c r="S191" s="12"/>
      <c r="T191" s="12"/>
      <c r="U191" s="12">
        <f>111*E191</f>
        <v>314897.01</v>
      </c>
      <c r="V191" s="12">
        <f>35*E191</f>
        <v>99291.849999999991</v>
      </c>
      <c r="W191" s="12"/>
      <c r="X191" s="12">
        <f t="shared" si="262"/>
        <v>11532039.149999999</v>
      </c>
      <c r="Y191" s="9" t="s">
        <v>2243</v>
      </c>
      <c r="Z191" s="15">
        <v>0</v>
      </c>
      <c r="AA191" s="15">
        <v>0</v>
      </c>
      <c r="AB191" s="15">
        <v>0</v>
      </c>
      <c r="AC191" s="15">
        <v>0</v>
      </c>
      <c r="AD191" s="41"/>
    </row>
    <row r="192" spans="1:30" s="6" customFormat="1" ht="93.75" customHeight="1" x14ac:dyDescent="0.25">
      <c r="A192" s="38">
        <f>IF(OR(D192=0,D192=""),"",COUNTA($D$20:D192))</f>
        <v>159</v>
      </c>
      <c r="B192" s="9" t="s">
        <v>353</v>
      </c>
      <c r="C192" s="11" t="s">
        <v>354</v>
      </c>
      <c r="D192" s="15">
        <v>1963</v>
      </c>
      <c r="E192" s="12">
        <v>1593</v>
      </c>
      <c r="F192" s="12">
        <v>1258.0999999999999</v>
      </c>
      <c r="G192" s="12">
        <v>334.90000000000009</v>
      </c>
      <c r="H192" s="9" t="s">
        <v>36</v>
      </c>
      <c r="I192" s="9"/>
      <c r="J192" s="9"/>
      <c r="K192" s="9"/>
      <c r="L192" s="12">
        <f t="shared" ref="L192" si="335">741*E192</f>
        <v>1180413</v>
      </c>
      <c r="M192" s="12">
        <f>3305*E192</f>
        <v>5264865</v>
      </c>
      <c r="N192" s="12">
        <f t="shared" ref="N192" si="336">754*E192</f>
        <v>1201122</v>
      </c>
      <c r="O192" s="12">
        <f t="shared" ref="O192" si="337">681*E192</f>
        <v>1084833</v>
      </c>
      <c r="P192" s="12">
        <f>576*E192</f>
        <v>917568</v>
      </c>
      <c r="Q192" s="12"/>
      <c r="R192" s="12">
        <f>5443*E192</f>
        <v>8670699</v>
      </c>
      <c r="S192" s="12">
        <f t="shared" ref="S192" si="338">190*E192</f>
        <v>302670</v>
      </c>
      <c r="T192" s="12">
        <f t="shared" ref="T192" si="339">4818*E192</f>
        <v>7675074</v>
      </c>
      <c r="U192" s="12">
        <f t="shared" ref="U192" si="340">185*E192</f>
        <v>294705</v>
      </c>
      <c r="V192" s="12">
        <f>34*E192</f>
        <v>54162</v>
      </c>
      <c r="W192" s="12">
        <f t="shared" ref="W192" si="341">(L192+M192+N192+O192+P192+Q192+R192+S192+T192+U192)*0.0214</f>
        <v>569067.70860000001</v>
      </c>
      <c r="X192" s="12">
        <f t="shared" si="262"/>
        <v>27215178.7086</v>
      </c>
      <c r="Y192" s="9" t="s">
        <v>2243</v>
      </c>
      <c r="Z192" s="15">
        <v>0</v>
      </c>
      <c r="AA192" s="15">
        <v>0</v>
      </c>
      <c r="AB192" s="15">
        <v>0</v>
      </c>
      <c r="AC192" s="15">
        <v>0</v>
      </c>
      <c r="AD192" s="41"/>
    </row>
    <row r="193" spans="1:30" s="6" customFormat="1" ht="93.75" customHeight="1" x14ac:dyDescent="0.25">
      <c r="A193" s="38">
        <f>IF(OR(D193=0,D193=""),"",COUNTA($D$20:D193))</f>
        <v>160</v>
      </c>
      <c r="B193" s="9" t="s">
        <v>355</v>
      </c>
      <c r="C193" s="11" t="s">
        <v>356</v>
      </c>
      <c r="D193" s="15">
        <v>1963</v>
      </c>
      <c r="E193" s="12">
        <v>1593.7</v>
      </c>
      <c r="F193" s="12">
        <v>1266.7</v>
      </c>
      <c r="G193" s="12">
        <v>327</v>
      </c>
      <c r="H193" s="9" t="s">
        <v>102</v>
      </c>
      <c r="I193" s="9"/>
      <c r="J193" s="9"/>
      <c r="K193" s="9"/>
      <c r="L193" s="12">
        <f t="shared" ref="L193:L194" si="342">677*E193</f>
        <v>1078934.9000000001</v>
      </c>
      <c r="M193" s="12">
        <f t="shared" ref="M193:M194" si="343">1213*E193</f>
        <v>1933158.1</v>
      </c>
      <c r="N193" s="12">
        <f t="shared" ref="N193:N194" si="344">620*E193</f>
        <v>988094</v>
      </c>
      <c r="O193" s="12">
        <f>863*E193</f>
        <v>1375363.1</v>
      </c>
      <c r="P193" s="12">
        <f t="shared" ref="P193:P194" si="345">546*E193</f>
        <v>870160.20000000007</v>
      </c>
      <c r="Q193" s="12"/>
      <c r="R193" s="12"/>
      <c r="S193" s="12">
        <f t="shared" ref="S193:S194" si="346">297*E193</f>
        <v>473328.9</v>
      </c>
      <c r="T193" s="12"/>
      <c r="U193" s="12">
        <f t="shared" ref="U193:U194" si="347">111*E193</f>
        <v>176900.7</v>
      </c>
      <c r="V193" s="12">
        <f t="shared" ref="V193:V194" si="348">35*E193</f>
        <v>55779.5</v>
      </c>
      <c r="W193" s="12"/>
      <c r="X193" s="12">
        <f t="shared" si="262"/>
        <v>6951719.4000000004</v>
      </c>
      <c r="Y193" s="9" t="s">
        <v>2243</v>
      </c>
      <c r="Z193" s="15">
        <v>0</v>
      </c>
      <c r="AA193" s="15">
        <v>0</v>
      </c>
      <c r="AB193" s="15">
        <v>0</v>
      </c>
      <c r="AC193" s="15">
        <v>0</v>
      </c>
      <c r="AD193" s="41"/>
    </row>
    <row r="194" spans="1:30" s="6" customFormat="1" ht="93.75" customHeight="1" x14ac:dyDescent="0.25">
      <c r="A194" s="38">
        <f>IF(OR(D194=0,D194=""),"",COUNTA($D$20:D194))</f>
        <v>161</v>
      </c>
      <c r="B194" s="9" t="s">
        <v>357</v>
      </c>
      <c r="C194" s="11" t="s">
        <v>358</v>
      </c>
      <c r="D194" s="15">
        <v>1963</v>
      </c>
      <c r="E194" s="12">
        <v>2092.9</v>
      </c>
      <c r="F194" s="12">
        <v>1644</v>
      </c>
      <c r="G194" s="12">
        <v>0</v>
      </c>
      <c r="H194" s="9" t="s">
        <v>102</v>
      </c>
      <c r="I194" s="9"/>
      <c r="J194" s="9"/>
      <c r="K194" s="9"/>
      <c r="L194" s="12">
        <f t="shared" si="342"/>
        <v>1416893.3</v>
      </c>
      <c r="M194" s="12">
        <f t="shared" si="343"/>
        <v>2538687.7000000002</v>
      </c>
      <c r="N194" s="12">
        <f t="shared" si="344"/>
        <v>1297598</v>
      </c>
      <c r="O194" s="12"/>
      <c r="P194" s="12">
        <f t="shared" si="345"/>
        <v>1142723.4000000001</v>
      </c>
      <c r="Q194" s="12"/>
      <c r="R194" s="12"/>
      <c r="S194" s="12">
        <f t="shared" si="346"/>
        <v>621591.30000000005</v>
      </c>
      <c r="T194" s="12">
        <f>2771*E194</f>
        <v>5799425.9000000004</v>
      </c>
      <c r="U194" s="12">
        <f t="shared" si="347"/>
        <v>232311.90000000002</v>
      </c>
      <c r="V194" s="12">
        <f t="shared" si="348"/>
        <v>73251.5</v>
      </c>
      <c r="W194" s="12">
        <f t="shared" ref="W194:W196" si="349">(L194+M194+N194+O194+P194+Q194+R194+S194+T194+U194)*0.0214</f>
        <v>279253.55410000001</v>
      </c>
      <c r="X194" s="12">
        <f t="shared" si="262"/>
        <v>13401736.554100001</v>
      </c>
      <c r="Y194" s="9" t="s">
        <v>2243</v>
      </c>
      <c r="Z194" s="15">
        <v>0</v>
      </c>
      <c r="AA194" s="15">
        <v>0</v>
      </c>
      <c r="AB194" s="15">
        <v>0</v>
      </c>
      <c r="AC194" s="15">
        <v>0</v>
      </c>
      <c r="AD194" s="41"/>
    </row>
    <row r="195" spans="1:30" s="6" customFormat="1" ht="93.75" customHeight="1" x14ac:dyDescent="0.25">
      <c r="A195" s="38">
        <f>IF(OR(D195=0,D195=""),"",COUNTA($D$20:D195))</f>
        <v>162</v>
      </c>
      <c r="B195" s="9" t="s">
        <v>359</v>
      </c>
      <c r="C195" s="11" t="s">
        <v>360</v>
      </c>
      <c r="D195" s="15">
        <v>1963</v>
      </c>
      <c r="E195" s="12">
        <v>925.1</v>
      </c>
      <c r="F195" s="12">
        <v>562.4</v>
      </c>
      <c r="G195" s="12">
        <v>0</v>
      </c>
      <c r="H195" s="9" t="s">
        <v>36</v>
      </c>
      <c r="I195" s="9"/>
      <c r="J195" s="9"/>
      <c r="K195" s="9"/>
      <c r="L195" s="12">
        <f t="shared" ref="L195" si="350">741*E195</f>
        <v>685499.1</v>
      </c>
      <c r="M195" s="12">
        <f>3305*E195</f>
        <v>3057455.5</v>
      </c>
      <c r="N195" s="12">
        <f t="shared" ref="N195" si="351">754*E195</f>
        <v>697525.4</v>
      </c>
      <c r="O195" s="12">
        <f t="shared" ref="O195" si="352">681*E195</f>
        <v>629993.1</v>
      </c>
      <c r="P195" s="12">
        <f>576*E195</f>
        <v>532857.59999999998</v>
      </c>
      <c r="Q195" s="12"/>
      <c r="R195" s="12">
        <f>5443*E195</f>
        <v>5035319.3</v>
      </c>
      <c r="S195" s="12"/>
      <c r="T195" s="12">
        <f t="shared" ref="T195" si="353">4818*E195</f>
        <v>4457131.8</v>
      </c>
      <c r="U195" s="12">
        <f t="shared" ref="U195" si="354">185*E195</f>
        <v>171143.5</v>
      </c>
      <c r="V195" s="12">
        <f>34*E195</f>
        <v>31453.4</v>
      </c>
      <c r="W195" s="12">
        <f t="shared" si="349"/>
        <v>326712.20142</v>
      </c>
      <c r="X195" s="12">
        <f t="shared" si="262"/>
        <v>15625090.901420001</v>
      </c>
      <c r="Y195" s="9" t="s">
        <v>2243</v>
      </c>
      <c r="Z195" s="15">
        <v>0</v>
      </c>
      <c r="AA195" s="15">
        <v>0</v>
      </c>
      <c r="AB195" s="15">
        <v>0</v>
      </c>
      <c r="AC195" s="15">
        <v>0</v>
      </c>
      <c r="AD195" s="41"/>
    </row>
    <row r="196" spans="1:30" s="7" customFormat="1" ht="93.75" customHeight="1" x14ac:dyDescent="0.25">
      <c r="A196" s="38">
        <f>IF(OR(D196=0,D196=""),"",COUNTA($D$20:D196))</f>
        <v>163</v>
      </c>
      <c r="B196" s="9" t="s">
        <v>361</v>
      </c>
      <c r="C196" s="11" t="s">
        <v>362</v>
      </c>
      <c r="D196" s="15">
        <v>1963</v>
      </c>
      <c r="E196" s="12">
        <v>2882.6</v>
      </c>
      <c r="F196" s="12">
        <v>1949.5</v>
      </c>
      <c r="G196" s="12">
        <v>63.2</v>
      </c>
      <c r="H196" s="9" t="s">
        <v>102</v>
      </c>
      <c r="I196" s="9"/>
      <c r="J196" s="9"/>
      <c r="K196" s="9"/>
      <c r="L196" s="12">
        <f>677*E196</f>
        <v>1951520.2</v>
      </c>
      <c r="M196" s="12">
        <f>1213*E196</f>
        <v>3496593.8</v>
      </c>
      <c r="N196" s="12">
        <f>620*E196</f>
        <v>1787212</v>
      </c>
      <c r="O196" s="12">
        <f>863*E196</f>
        <v>2487683.7999999998</v>
      </c>
      <c r="P196" s="12">
        <f>546*E196</f>
        <v>1573899.5999999999</v>
      </c>
      <c r="Q196" s="12"/>
      <c r="R196" s="12">
        <f>2340*E196</f>
        <v>6745284</v>
      </c>
      <c r="S196" s="12">
        <f>297*E196</f>
        <v>856132.2</v>
      </c>
      <c r="T196" s="12">
        <f>2771*E196</f>
        <v>7987684.5999999996</v>
      </c>
      <c r="U196" s="12">
        <f>111*E196</f>
        <v>319968.59999999998</v>
      </c>
      <c r="V196" s="12">
        <f>35*E196</f>
        <v>100891</v>
      </c>
      <c r="W196" s="12">
        <f t="shared" si="349"/>
        <v>582207.94631999987</v>
      </c>
      <c r="X196" s="12">
        <f t="shared" si="262"/>
        <v>27889077.746319998</v>
      </c>
      <c r="Y196" s="9" t="s">
        <v>2243</v>
      </c>
      <c r="Z196" s="15">
        <v>0</v>
      </c>
      <c r="AA196" s="15">
        <v>0</v>
      </c>
      <c r="AB196" s="15">
        <v>0</v>
      </c>
      <c r="AC196" s="15">
        <v>0</v>
      </c>
    </row>
    <row r="197" spans="1:30" s="7" customFormat="1" ht="93.75" customHeight="1" x14ac:dyDescent="0.25">
      <c r="A197" s="38">
        <f>IF(OR(D197=0,D197=""),"",COUNTA($D$20:D197))</f>
        <v>164</v>
      </c>
      <c r="B197" s="9" t="s">
        <v>363</v>
      </c>
      <c r="C197" s="11" t="s">
        <v>364</v>
      </c>
      <c r="D197" s="15">
        <v>1963</v>
      </c>
      <c r="E197" s="12">
        <v>1156.5999999999999</v>
      </c>
      <c r="F197" s="12">
        <v>726</v>
      </c>
      <c r="G197" s="12">
        <v>430</v>
      </c>
      <c r="H197" s="9" t="s">
        <v>39</v>
      </c>
      <c r="I197" s="9"/>
      <c r="J197" s="9"/>
      <c r="K197" s="9"/>
      <c r="L197" s="12">
        <f t="shared" ref="L197" si="355">741*E197</f>
        <v>857040.6</v>
      </c>
      <c r="M197" s="12">
        <f>3305*E197</f>
        <v>3822562.9999999995</v>
      </c>
      <c r="N197" s="12">
        <f t="shared" ref="N197" si="356">754*E197</f>
        <v>872076.39999999991</v>
      </c>
      <c r="O197" s="12">
        <f t="shared" ref="O197" si="357">681*E197</f>
        <v>787644.6</v>
      </c>
      <c r="P197" s="12">
        <f>576*E197</f>
        <v>666201.59999999998</v>
      </c>
      <c r="Q197" s="12"/>
      <c r="R197" s="12"/>
      <c r="S197" s="12"/>
      <c r="T197" s="12"/>
      <c r="U197" s="12">
        <f t="shared" ref="U197" si="358">185*E197</f>
        <v>213970.99999999997</v>
      </c>
      <c r="V197" s="12">
        <f>34*E197</f>
        <v>39324.399999999994</v>
      </c>
      <c r="W197" s="9"/>
      <c r="X197" s="12">
        <f t="shared" si="262"/>
        <v>7258821.5999999996</v>
      </c>
      <c r="Y197" s="9" t="s">
        <v>2243</v>
      </c>
      <c r="Z197" s="15">
        <v>0</v>
      </c>
      <c r="AA197" s="15">
        <v>0</v>
      </c>
      <c r="AB197" s="15">
        <v>0</v>
      </c>
      <c r="AC197" s="15">
        <v>0</v>
      </c>
    </row>
    <row r="198" spans="1:30" s="7" customFormat="1" ht="93.75" customHeight="1" x14ac:dyDescent="0.25">
      <c r="A198" s="38">
        <f>IF(OR(D198=0,D198=""),"",COUNTA($D$20:D198))</f>
        <v>165</v>
      </c>
      <c r="B198" s="9" t="s">
        <v>365</v>
      </c>
      <c r="C198" s="11" t="s">
        <v>366</v>
      </c>
      <c r="D198" s="15">
        <v>1963</v>
      </c>
      <c r="E198" s="12">
        <v>2117.3000000000002</v>
      </c>
      <c r="F198" s="12">
        <v>1972.3</v>
      </c>
      <c r="G198" s="12">
        <v>0</v>
      </c>
      <c r="H198" s="9" t="s">
        <v>102</v>
      </c>
      <c r="I198" s="9"/>
      <c r="J198" s="9"/>
      <c r="K198" s="9"/>
      <c r="L198" s="12">
        <f t="shared" ref="L198:L205" si="359">677*E198</f>
        <v>1433412.1</v>
      </c>
      <c r="M198" s="12">
        <f t="shared" ref="M198:M205" si="360">1213*E198</f>
        <v>2568284.9000000004</v>
      </c>
      <c r="N198" s="12">
        <f t="shared" ref="N198:N205" si="361">620*E198</f>
        <v>1312726</v>
      </c>
      <c r="O198" s="12">
        <f t="shared" ref="O198:O205" si="362">863*E198</f>
        <v>1827229.9000000001</v>
      </c>
      <c r="P198" s="12">
        <f t="shared" ref="P198:P205" si="363">546*E198</f>
        <v>1156045.8</v>
      </c>
      <c r="Q198" s="12"/>
      <c r="R198" s="12"/>
      <c r="S198" s="12"/>
      <c r="T198" s="12"/>
      <c r="U198" s="12">
        <f t="shared" ref="U198:U205" si="364">111*E198</f>
        <v>235020.30000000002</v>
      </c>
      <c r="V198" s="12">
        <f t="shared" ref="V198:V205" si="365">35*E198</f>
        <v>74105.5</v>
      </c>
      <c r="W198" s="9"/>
      <c r="X198" s="12">
        <f t="shared" si="262"/>
        <v>8606824.5</v>
      </c>
      <c r="Y198" s="9" t="s">
        <v>2243</v>
      </c>
      <c r="Z198" s="15">
        <v>0</v>
      </c>
      <c r="AA198" s="15">
        <v>0</v>
      </c>
      <c r="AB198" s="15">
        <v>0</v>
      </c>
      <c r="AC198" s="15">
        <v>0</v>
      </c>
    </row>
    <row r="199" spans="1:30" s="7" customFormat="1" ht="93.75" customHeight="1" x14ac:dyDescent="0.25">
      <c r="A199" s="38">
        <f>IF(OR(D199=0,D199=""),"",COUNTA($D$20:D199))</f>
        <v>166</v>
      </c>
      <c r="B199" s="9" t="s">
        <v>367</v>
      </c>
      <c r="C199" s="11" t="s">
        <v>368</v>
      </c>
      <c r="D199" s="15">
        <v>1963</v>
      </c>
      <c r="E199" s="12">
        <v>1705</v>
      </c>
      <c r="F199" s="12">
        <v>1258.8</v>
      </c>
      <c r="G199" s="12">
        <v>0</v>
      </c>
      <c r="H199" s="9" t="s">
        <v>102</v>
      </c>
      <c r="I199" s="9"/>
      <c r="J199" s="9"/>
      <c r="K199" s="9"/>
      <c r="L199" s="12">
        <f t="shared" si="359"/>
        <v>1154285</v>
      </c>
      <c r="M199" s="12">
        <f t="shared" si="360"/>
        <v>2068165</v>
      </c>
      <c r="N199" s="12">
        <f t="shared" si="361"/>
        <v>1057100</v>
      </c>
      <c r="O199" s="12">
        <f t="shared" si="362"/>
        <v>1471415</v>
      </c>
      <c r="P199" s="12">
        <f t="shared" si="363"/>
        <v>930930</v>
      </c>
      <c r="Q199" s="12"/>
      <c r="R199" s="12"/>
      <c r="S199" s="12">
        <f t="shared" ref="S199:S205" si="366">297*E199</f>
        <v>506385</v>
      </c>
      <c r="T199" s="12"/>
      <c r="U199" s="12">
        <f t="shared" si="364"/>
        <v>189255</v>
      </c>
      <c r="V199" s="12">
        <f t="shared" si="365"/>
        <v>59675</v>
      </c>
      <c r="W199" s="9"/>
      <c r="X199" s="12">
        <f t="shared" si="262"/>
        <v>7437210</v>
      </c>
      <c r="Y199" s="9" t="s">
        <v>2243</v>
      </c>
      <c r="Z199" s="15">
        <v>0</v>
      </c>
      <c r="AA199" s="15">
        <v>0</v>
      </c>
      <c r="AB199" s="15">
        <v>0</v>
      </c>
      <c r="AC199" s="15">
        <v>0</v>
      </c>
    </row>
    <row r="200" spans="1:30" s="7" customFormat="1" ht="93.75" customHeight="1" x14ac:dyDescent="0.25">
      <c r="A200" s="38">
        <f>IF(OR(D200=0,D200=""),"",COUNTA($D$20:D200))</f>
        <v>167</v>
      </c>
      <c r="B200" s="9" t="s">
        <v>369</v>
      </c>
      <c r="C200" s="11" t="s">
        <v>370</v>
      </c>
      <c r="D200" s="15">
        <v>1963</v>
      </c>
      <c r="E200" s="12">
        <v>2482.6999999999998</v>
      </c>
      <c r="F200" s="12">
        <v>1974.3</v>
      </c>
      <c r="G200" s="12">
        <v>0</v>
      </c>
      <c r="H200" s="9" t="s">
        <v>102</v>
      </c>
      <c r="I200" s="9"/>
      <c r="J200" s="9"/>
      <c r="K200" s="9"/>
      <c r="L200" s="12">
        <f t="shared" si="359"/>
        <v>1680787.9</v>
      </c>
      <c r="M200" s="12">
        <f t="shared" si="360"/>
        <v>3011515.0999999996</v>
      </c>
      <c r="N200" s="12">
        <f t="shared" si="361"/>
        <v>1539274</v>
      </c>
      <c r="O200" s="12">
        <f t="shared" si="362"/>
        <v>2142570.0999999996</v>
      </c>
      <c r="P200" s="12">
        <f t="shared" si="363"/>
        <v>1355554.2</v>
      </c>
      <c r="Q200" s="12"/>
      <c r="R200" s="12"/>
      <c r="S200" s="12">
        <f t="shared" si="366"/>
        <v>737361.89999999991</v>
      </c>
      <c r="T200" s="12"/>
      <c r="U200" s="12">
        <f t="shared" si="364"/>
        <v>275579.69999999995</v>
      </c>
      <c r="V200" s="12">
        <f t="shared" si="365"/>
        <v>86894.5</v>
      </c>
      <c r="W200" s="9"/>
      <c r="X200" s="12">
        <f t="shared" si="262"/>
        <v>10829537.399999999</v>
      </c>
      <c r="Y200" s="9" t="s">
        <v>2243</v>
      </c>
      <c r="Z200" s="15">
        <v>0</v>
      </c>
      <c r="AA200" s="15">
        <v>0</v>
      </c>
      <c r="AB200" s="15">
        <v>0</v>
      </c>
      <c r="AC200" s="15">
        <v>0</v>
      </c>
    </row>
    <row r="201" spans="1:30" s="7" customFormat="1" ht="93.75" customHeight="1" x14ac:dyDescent="0.25">
      <c r="A201" s="38">
        <f>IF(OR(D201=0,D201=""),"",COUNTA($D$20:D201))</f>
        <v>168</v>
      </c>
      <c r="B201" s="9" t="s">
        <v>371</v>
      </c>
      <c r="C201" s="11" t="s">
        <v>372</v>
      </c>
      <c r="D201" s="15">
        <v>1963</v>
      </c>
      <c r="E201" s="12">
        <v>3525.8</v>
      </c>
      <c r="F201" s="12">
        <v>2586</v>
      </c>
      <c r="G201" s="12">
        <v>40.9</v>
      </c>
      <c r="H201" s="9" t="s">
        <v>48</v>
      </c>
      <c r="I201" s="9"/>
      <c r="J201" s="9"/>
      <c r="K201" s="9"/>
      <c r="L201" s="12">
        <f t="shared" si="359"/>
        <v>2386966.6</v>
      </c>
      <c r="M201" s="12">
        <f t="shared" si="360"/>
        <v>4276795.4000000004</v>
      </c>
      <c r="N201" s="12">
        <f t="shared" si="361"/>
        <v>2185996</v>
      </c>
      <c r="O201" s="12">
        <f t="shared" si="362"/>
        <v>3042765.4000000004</v>
      </c>
      <c r="P201" s="12">
        <f t="shared" si="363"/>
        <v>1925086.8</v>
      </c>
      <c r="Q201" s="12"/>
      <c r="R201" s="12"/>
      <c r="S201" s="12">
        <f t="shared" si="366"/>
        <v>1047162.6000000001</v>
      </c>
      <c r="T201" s="12"/>
      <c r="U201" s="12">
        <f t="shared" si="364"/>
        <v>391363.80000000005</v>
      </c>
      <c r="V201" s="12">
        <f t="shared" si="365"/>
        <v>123403</v>
      </c>
      <c r="W201" s="9"/>
      <c r="X201" s="12">
        <f t="shared" si="262"/>
        <v>15379539.600000001</v>
      </c>
      <c r="Y201" s="9" t="s">
        <v>2243</v>
      </c>
      <c r="Z201" s="15">
        <v>0</v>
      </c>
      <c r="AA201" s="15">
        <v>0</v>
      </c>
      <c r="AB201" s="15">
        <v>0</v>
      </c>
      <c r="AC201" s="15">
        <v>0</v>
      </c>
    </row>
    <row r="202" spans="1:30" s="7" customFormat="1" ht="93.75" customHeight="1" x14ac:dyDescent="0.25">
      <c r="A202" s="38">
        <f>IF(OR(D202=0,D202=""),"",COUNTA($D$20:D202))</f>
        <v>169</v>
      </c>
      <c r="B202" s="9" t="s">
        <v>373</v>
      </c>
      <c r="C202" s="11" t="s">
        <v>374</v>
      </c>
      <c r="D202" s="15">
        <v>1963</v>
      </c>
      <c r="E202" s="12">
        <v>3451.8</v>
      </c>
      <c r="F202" s="12">
        <v>2595.6</v>
      </c>
      <c r="G202" s="12">
        <v>0</v>
      </c>
      <c r="H202" s="9" t="s">
        <v>48</v>
      </c>
      <c r="I202" s="9"/>
      <c r="J202" s="9"/>
      <c r="K202" s="9"/>
      <c r="L202" s="12">
        <f t="shared" si="359"/>
        <v>2336868.6</v>
      </c>
      <c r="M202" s="12">
        <f t="shared" si="360"/>
        <v>4187033.4000000004</v>
      </c>
      <c r="N202" s="12">
        <f t="shared" si="361"/>
        <v>2140116</v>
      </c>
      <c r="O202" s="12">
        <f t="shared" si="362"/>
        <v>2978903.4000000004</v>
      </c>
      <c r="P202" s="12">
        <f t="shared" si="363"/>
        <v>1884682.8</v>
      </c>
      <c r="Q202" s="12"/>
      <c r="R202" s="12"/>
      <c r="S202" s="12">
        <f t="shared" si="366"/>
        <v>1025184.6000000001</v>
      </c>
      <c r="T202" s="12"/>
      <c r="U202" s="12">
        <f t="shared" si="364"/>
        <v>383149.80000000005</v>
      </c>
      <c r="V202" s="12">
        <f t="shared" si="365"/>
        <v>120813</v>
      </c>
      <c r="W202" s="9"/>
      <c r="X202" s="12">
        <f t="shared" si="262"/>
        <v>15056751.600000001</v>
      </c>
      <c r="Y202" s="9" t="s">
        <v>2243</v>
      </c>
      <c r="Z202" s="15">
        <v>0</v>
      </c>
      <c r="AA202" s="15">
        <v>0</v>
      </c>
      <c r="AB202" s="15">
        <v>0</v>
      </c>
      <c r="AC202" s="15">
        <v>0</v>
      </c>
    </row>
    <row r="203" spans="1:30" s="7" customFormat="1" ht="93.75" customHeight="1" x14ac:dyDescent="0.25">
      <c r="A203" s="38">
        <f>IF(OR(D203=0,D203=""),"",COUNTA($D$20:D203))</f>
        <v>170</v>
      </c>
      <c r="B203" s="9" t="s">
        <v>375</v>
      </c>
      <c r="C203" s="11" t="s">
        <v>376</v>
      </c>
      <c r="D203" s="15">
        <v>1963</v>
      </c>
      <c r="E203" s="12">
        <v>3411.88</v>
      </c>
      <c r="F203" s="12">
        <v>2561.88</v>
      </c>
      <c r="G203" s="12">
        <v>0</v>
      </c>
      <c r="H203" s="9" t="s">
        <v>48</v>
      </c>
      <c r="I203" s="9"/>
      <c r="J203" s="9"/>
      <c r="K203" s="9"/>
      <c r="L203" s="12">
        <f t="shared" si="359"/>
        <v>2309842.7600000002</v>
      </c>
      <c r="M203" s="12">
        <f t="shared" si="360"/>
        <v>4138610.44</v>
      </c>
      <c r="N203" s="12">
        <f t="shared" si="361"/>
        <v>2115365.6</v>
      </c>
      <c r="O203" s="12">
        <f t="shared" si="362"/>
        <v>2944452.44</v>
      </c>
      <c r="P203" s="12">
        <f t="shared" si="363"/>
        <v>1862886.48</v>
      </c>
      <c r="Q203" s="12"/>
      <c r="R203" s="12"/>
      <c r="S203" s="12">
        <f t="shared" si="366"/>
        <v>1013328.36</v>
      </c>
      <c r="T203" s="12"/>
      <c r="U203" s="12">
        <f t="shared" si="364"/>
        <v>378718.68</v>
      </c>
      <c r="V203" s="12">
        <f t="shared" si="365"/>
        <v>119415.8</v>
      </c>
      <c r="W203" s="9"/>
      <c r="X203" s="12">
        <f t="shared" si="262"/>
        <v>14882620.560000001</v>
      </c>
      <c r="Y203" s="9" t="s">
        <v>2243</v>
      </c>
      <c r="Z203" s="15">
        <v>0</v>
      </c>
      <c r="AA203" s="15">
        <v>0</v>
      </c>
      <c r="AB203" s="15">
        <v>0</v>
      </c>
      <c r="AC203" s="15">
        <v>0</v>
      </c>
    </row>
    <row r="204" spans="1:30" s="7" customFormat="1" ht="93.75" customHeight="1" x14ac:dyDescent="0.25">
      <c r="A204" s="38">
        <f>IF(OR(D204=0,D204=""),"",COUNTA($D$20:D204))</f>
        <v>171</v>
      </c>
      <c r="B204" s="9" t="s">
        <v>377</v>
      </c>
      <c r="C204" s="11" t="s">
        <v>378</v>
      </c>
      <c r="D204" s="15">
        <v>1963</v>
      </c>
      <c r="E204" s="12">
        <v>3489.2</v>
      </c>
      <c r="F204" s="12">
        <v>2568</v>
      </c>
      <c r="G204" s="12">
        <v>921.2</v>
      </c>
      <c r="H204" s="9" t="s">
        <v>48</v>
      </c>
      <c r="I204" s="9"/>
      <c r="J204" s="9"/>
      <c r="K204" s="9"/>
      <c r="L204" s="12">
        <f t="shared" si="359"/>
        <v>2362188.4</v>
      </c>
      <c r="M204" s="12">
        <f t="shared" si="360"/>
        <v>4232399.5999999996</v>
      </c>
      <c r="N204" s="12">
        <f t="shared" si="361"/>
        <v>2163304</v>
      </c>
      <c r="O204" s="12">
        <f t="shared" si="362"/>
        <v>3011179.5999999996</v>
      </c>
      <c r="P204" s="12">
        <f t="shared" si="363"/>
        <v>1905103.2</v>
      </c>
      <c r="Q204" s="12"/>
      <c r="R204" s="12">
        <f>2340*E204</f>
        <v>8164728</v>
      </c>
      <c r="S204" s="12">
        <f t="shared" si="366"/>
        <v>1036292.3999999999</v>
      </c>
      <c r="T204" s="12">
        <f>2771*E204</f>
        <v>9668573.1999999993</v>
      </c>
      <c r="U204" s="12">
        <f t="shared" si="364"/>
        <v>387301.19999999995</v>
      </c>
      <c r="V204" s="12">
        <f t="shared" si="365"/>
        <v>122122</v>
      </c>
      <c r="W204" s="9"/>
      <c r="X204" s="12">
        <f t="shared" si="262"/>
        <v>33053191.599999994</v>
      </c>
      <c r="Y204" s="9" t="s">
        <v>2243</v>
      </c>
      <c r="Z204" s="15">
        <v>0</v>
      </c>
      <c r="AA204" s="15">
        <v>0</v>
      </c>
      <c r="AB204" s="15">
        <v>0</v>
      </c>
      <c r="AC204" s="15">
        <v>0</v>
      </c>
    </row>
    <row r="205" spans="1:30" s="7" customFormat="1" ht="93.75" customHeight="1" x14ac:dyDescent="0.25">
      <c r="A205" s="38">
        <f>IF(OR(D205=0,D205=""),"",COUNTA($D$20:D205))</f>
        <v>172</v>
      </c>
      <c r="B205" s="9" t="s">
        <v>379</v>
      </c>
      <c r="C205" s="11" t="s">
        <v>380</v>
      </c>
      <c r="D205" s="15">
        <v>1963</v>
      </c>
      <c r="E205" s="12">
        <v>1907.15</v>
      </c>
      <c r="F205" s="12">
        <v>1257.45</v>
      </c>
      <c r="G205" s="12">
        <v>0</v>
      </c>
      <c r="H205" s="9" t="s">
        <v>102</v>
      </c>
      <c r="I205" s="9"/>
      <c r="J205" s="9"/>
      <c r="K205" s="9"/>
      <c r="L205" s="12">
        <f t="shared" si="359"/>
        <v>1291140.55</v>
      </c>
      <c r="M205" s="12">
        <f t="shared" si="360"/>
        <v>2313372.9500000002</v>
      </c>
      <c r="N205" s="12">
        <f t="shared" si="361"/>
        <v>1182433</v>
      </c>
      <c r="O205" s="12">
        <f t="shared" si="362"/>
        <v>1645870.4500000002</v>
      </c>
      <c r="P205" s="12">
        <f t="shared" si="363"/>
        <v>1041303.9</v>
      </c>
      <c r="Q205" s="12"/>
      <c r="R205" s="12"/>
      <c r="S205" s="12">
        <f t="shared" si="366"/>
        <v>566423.55000000005</v>
      </c>
      <c r="T205" s="12"/>
      <c r="U205" s="12">
        <f t="shared" si="364"/>
        <v>211693.65000000002</v>
      </c>
      <c r="V205" s="12">
        <f t="shared" si="365"/>
        <v>66750.25</v>
      </c>
      <c r="W205" s="9"/>
      <c r="X205" s="12">
        <f t="shared" si="262"/>
        <v>8318988.3000000007</v>
      </c>
      <c r="Y205" s="9" t="s">
        <v>2243</v>
      </c>
      <c r="Z205" s="15">
        <v>0</v>
      </c>
      <c r="AA205" s="15">
        <v>0</v>
      </c>
      <c r="AB205" s="15">
        <v>0</v>
      </c>
      <c r="AC205" s="15">
        <v>0</v>
      </c>
    </row>
    <row r="206" spans="1:30" s="7" customFormat="1" ht="93.75" customHeight="1" x14ac:dyDescent="0.25">
      <c r="A206" s="38">
        <f>IF(OR(D206=0,D206=""),"",COUNTA($D$20:D206))</f>
        <v>173</v>
      </c>
      <c r="B206" s="9" t="s">
        <v>381</v>
      </c>
      <c r="C206" s="11" t="s">
        <v>382</v>
      </c>
      <c r="D206" s="15">
        <v>1963</v>
      </c>
      <c r="E206" s="12">
        <v>296.10000000000002</v>
      </c>
      <c r="F206" s="12">
        <v>275.89999999999998</v>
      </c>
      <c r="G206" s="12">
        <v>0</v>
      </c>
      <c r="H206" s="9" t="s">
        <v>39</v>
      </c>
      <c r="I206" s="9"/>
      <c r="J206" s="9"/>
      <c r="K206" s="9"/>
      <c r="L206" s="12">
        <f t="shared" ref="L206" si="367">741*E206</f>
        <v>219410.1</v>
      </c>
      <c r="M206" s="12"/>
      <c r="N206" s="12">
        <f t="shared" ref="N206" si="368">754*E206</f>
        <v>223259.40000000002</v>
      </c>
      <c r="O206" s="12">
        <f t="shared" ref="O206" si="369">681*E206</f>
        <v>201644.1</v>
      </c>
      <c r="P206" s="12"/>
      <c r="Q206" s="12"/>
      <c r="R206" s="12"/>
      <c r="S206" s="12">
        <f t="shared" ref="S206" si="370">190*E206</f>
        <v>56259.000000000007</v>
      </c>
      <c r="T206" s="12"/>
      <c r="U206" s="12">
        <f t="shared" ref="U206" si="371">185*E206</f>
        <v>54778.500000000007</v>
      </c>
      <c r="V206" s="12">
        <f>34*E206</f>
        <v>10067.400000000001</v>
      </c>
      <c r="W206" s="9"/>
      <c r="X206" s="12">
        <f t="shared" si="262"/>
        <v>765418.5</v>
      </c>
      <c r="Y206" s="9" t="s">
        <v>2243</v>
      </c>
      <c r="Z206" s="15">
        <v>0</v>
      </c>
      <c r="AA206" s="15">
        <v>0</v>
      </c>
      <c r="AB206" s="15">
        <v>0</v>
      </c>
      <c r="AC206" s="15">
        <v>0</v>
      </c>
    </row>
    <row r="207" spans="1:30" s="7" customFormat="1" ht="93.75" customHeight="1" x14ac:dyDescent="0.25">
      <c r="A207" s="38">
        <f>IF(OR(D207=0,D207=""),"",COUNTA($D$20:D207))</f>
        <v>174</v>
      </c>
      <c r="B207" s="9" t="s">
        <v>383</v>
      </c>
      <c r="C207" s="11" t="s">
        <v>384</v>
      </c>
      <c r="D207" s="15">
        <v>1963</v>
      </c>
      <c r="E207" s="12">
        <v>1345.1</v>
      </c>
      <c r="F207" s="12">
        <v>1252</v>
      </c>
      <c r="G207" s="12">
        <v>0</v>
      </c>
      <c r="H207" s="9" t="s">
        <v>102</v>
      </c>
      <c r="I207" s="9"/>
      <c r="J207" s="9"/>
      <c r="K207" s="9"/>
      <c r="L207" s="12">
        <f t="shared" ref="L207:L213" si="372">677*E207</f>
        <v>910632.7</v>
      </c>
      <c r="M207" s="12">
        <f t="shared" ref="M207:M223" si="373">1213*E207</f>
        <v>1631606.2999999998</v>
      </c>
      <c r="N207" s="12">
        <f t="shared" ref="N207:N233" si="374">620*E207</f>
        <v>833962</v>
      </c>
      <c r="O207" s="12">
        <f t="shared" ref="O207:O213" si="375">863*E207</f>
        <v>1160821.2999999998</v>
      </c>
      <c r="P207" s="12">
        <f t="shared" ref="P207:P213" si="376">546*E207</f>
        <v>734424.6</v>
      </c>
      <c r="Q207" s="12"/>
      <c r="R207" s="12"/>
      <c r="S207" s="12"/>
      <c r="T207" s="12"/>
      <c r="U207" s="12">
        <f t="shared" ref="U207:U213" si="377">111*E207</f>
        <v>149306.09999999998</v>
      </c>
      <c r="V207" s="12">
        <f t="shared" ref="V207:V233" si="378">35*E207</f>
        <v>47078.5</v>
      </c>
      <c r="W207" s="9"/>
      <c r="X207" s="12">
        <f t="shared" si="262"/>
        <v>5467831.4999999991</v>
      </c>
      <c r="Y207" s="9" t="s">
        <v>2243</v>
      </c>
      <c r="Z207" s="15">
        <v>0</v>
      </c>
      <c r="AA207" s="15">
        <v>0</v>
      </c>
      <c r="AB207" s="15">
        <v>0</v>
      </c>
      <c r="AC207" s="15">
        <v>0</v>
      </c>
    </row>
    <row r="208" spans="1:30" s="7" customFormat="1" ht="93.75" customHeight="1" x14ac:dyDescent="0.25">
      <c r="A208" s="38">
        <f>IF(OR(D208=0,D208=""),"",COUNTA($D$20:D208))</f>
        <v>175</v>
      </c>
      <c r="B208" s="9" t="s">
        <v>385</v>
      </c>
      <c r="C208" s="11" t="s">
        <v>386</v>
      </c>
      <c r="D208" s="15">
        <v>1963</v>
      </c>
      <c r="E208" s="12">
        <v>1729</v>
      </c>
      <c r="F208" s="12">
        <v>1609</v>
      </c>
      <c r="G208" s="12">
        <v>0</v>
      </c>
      <c r="H208" s="9" t="s">
        <v>48</v>
      </c>
      <c r="I208" s="9"/>
      <c r="J208" s="9"/>
      <c r="K208" s="9"/>
      <c r="L208" s="12">
        <f t="shared" si="372"/>
        <v>1170533</v>
      </c>
      <c r="M208" s="12">
        <f t="shared" si="373"/>
        <v>2097277</v>
      </c>
      <c r="N208" s="12">
        <f t="shared" si="374"/>
        <v>1071980</v>
      </c>
      <c r="O208" s="12">
        <f t="shared" si="375"/>
        <v>1492127</v>
      </c>
      <c r="P208" s="12">
        <f t="shared" si="376"/>
        <v>944034</v>
      </c>
      <c r="Q208" s="12"/>
      <c r="R208" s="12"/>
      <c r="S208" s="12"/>
      <c r="T208" s="12"/>
      <c r="U208" s="12">
        <f t="shared" si="377"/>
        <v>191919</v>
      </c>
      <c r="V208" s="12">
        <f t="shared" si="378"/>
        <v>60515</v>
      </c>
      <c r="W208" s="9"/>
      <c r="X208" s="12">
        <f t="shared" si="262"/>
        <v>7028385</v>
      </c>
      <c r="Y208" s="9" t="s">
        <v>2243</v>
      </c>
      <c r="Z208" s="15">
        <v>0</v>
      </c>
      <c r="AA208" s="15">
        <v>0</v>
      </c>
      <c r="AB208" s="15">
        <v>0</v>
      </c>
      <c r="AC208" s="15">
        <v>0</v>
      </c>
    </row>
    <row r="209" spans="1:29" s="7" customFormat="1" ht="93.75" customHeight="1" x14ac:dyDescent="0.25">
      <c r="A209" s="38">
        <f>IF(OR(D209=0,D209=""),"",COUNTA($D$20:D209))</f>
        <v>176</v>
      </c>
      <c r="B209" s="9" t="s">
        <v>387</v>
      </c>
      <c r="C209" s="11" t="s">
        <v>388</v>
      </c>
      <c r="D209" s="15">
        <v>1963</v>
      </c>
      <c r="E209" s="12">
        <v>3286.6</v>
      </c>
      <c r="F209" s="12">
        <v>2394.3000000000002</v>
      </c>
      <c r="G209" s="12">
        <v>163.30000000000001</v>
      </c>
      <c r="H209" s="9" t="s">
        <v>102</v>
      </c>
      <c r="I209" s="9"/>
      <c r="J209" s="9"/>
      <c r="K209" s="9"/>
      <c r="L209" s="12">
        <f t="shared" si="372"/>
        <v>2225028.1999999997</v>
      </c>
      <c r="M209" s="12">
        <f t="shared" si="373"/>
        <v>3986645.8</v>
      </c>
      <c r="N209" s="12">
        <f t="shared" si="374"/>
        <v>2037692</v>
      </c>
      <c r="O209" s="12">
        <f t="shared" si="375"/>
        <v>2836335.8</v>
      </c>
      <c r="P209" s="12">
        <f t="shared" si="376"/>
        <v>1794483.5999999999</v>
      </c>
      <c r="Q209" s="12"/>
      <c r="R209" s="12"/>
      <c r="S209" s="12"/>
      <c r="T209" s="12"/>
      <c r="U209" s="12">
        <f t="shared" si="377"/>
        <v>364812.6</v>
      </c>
      <c r="V209" s="12">
        <f t="shared" si="378"/>
        <v>115031</v>
      </c>
      <c r="W209" s="9"/>
      <c r="X209" s="12">
        <f t="shared" si="262"/>
        <v>13360029</v>
      </c>
      <c r="Y209" s="9" t="s">
        <v>2243</v>
      </c>
      <c r="Z209" s="15">
        <v>0</v>
      </c>
      <c r="AA209" s="15">
        <v>0</v>
      </c>
      <c r="AB209" s="15">
        <v>0</v>
      </c>
      <c r="AC209" s="15">
        <v>0</v>
      </c>
    </row>
    <row r="210" spans="1:29" s="7" customFormat="1" ht="93.75" customHeight="1" x14ac:dyDescent="0.25">
      <c r="A210" s="38">
        <f>IF(OR(D210=0,D210=""),"",COUNTA($D$20:D210))</f>
        <v>177</v>
      </c>
      <c r="B210" s="9" t="s">
        <v>389</v>
      </c>
      <c r="C210" s="11" t="s">
        <v>390</v>
      </c>
      <c r="D210" s="15">
        <v>1963</v>
      </c>
      <c r="E210" s="12">
        <v>1389</v>
      </c>
      <c r="F210" s="12">
        <v>1281.5</v>
      </c>
      <c r="G210" s="12">
        <v>0</v>
      </c>
      <c r="H210" s="9" t="s">
        <v>102</v>
      </c>
      <c r="I210" s="9"/>
      <c r="J210" s="9"/>
      <c r="K210" s="9"/>
      <c r="L210" s="12">
        <f t="shared" si="372"/>
        <v>940353</v>
      </c>
      <c r="M210" s="12">
        <f t="shared" si="373"/>
        <v>1684857</v>
      </c>
      <c r="N210" s="12">
        <f t="shared" si="374"/>
        <v>861180</v>
      </c>
      <c r="O210" s="12">
        <f t="shared" si="375"/>
        <v>1198707</v>
      </c>
      <c r="P210" s="12">
        <f t="shared" si="376"/>
        <v>758394</v>
      </c>
      <c r="Q210" s="12"/>
      <c r="R210" s="12"/>
      <c r="S210" s="12"/>
      <c r="T210" s="12"/>
      <c r="U210" s="12">
        <f t="shared" si="377"/>
        <v>154179</v>
      </c>
      <c r="V210" s="12">
        <f t="shared" si="378"/>
        <v>48615</v>
      </c>
      <c r="W210" s="9"/>
      <c r="X210" s="12">
        <f t="shared" si="262"/>
        <v>5646285</v>
      </c>
      <c r="Y210" s="9" t="s">
        <v>2243</v>
      </c>
      <c r="Z210" s="15">
        <v>0</v>
      </c>
      <c r="AA210" s="15">
        <v>0</v>
      </c>
      <c r="AB210" s="15">
        <v>0</v>
      </c>
      <c r="AC210" s="15">
        <v>0</v>
      </c>
    </row>
    <row r="211" spans="1:29" s="7" customFormat="1" ht="93.75" customHeight="1" x14ac:dyDescent="0.25">
      <c r="A211" s="38">
        <f>IF(OR(D211=0,D211=""),"",COUNTA($D$20:D211))</f>
        <v>178</v>
      </c>
      <c r="B211" s="9" t="s">
        <v>391</v>
      </c>
      <c r="C211" s="11" t="s">
        <v>392</v>
      </c>
      <c r="D211" s="15">
        <v>1963</v>
      </c>
      <c r="E211" s="12">
        <v>2230.4</v>
      </c>
      <c r="F211" s="12">
        <v>2014.5</v>
      </c>
      <c r="G211" s="12">
        <v>0</v>
      </c>
      <c r="H211" s="9" t="s">
        <v>102</v>
      </c>
      <c r="I211" s="9"/>
      <c r="J211" s="9"/>
      <c r="K211" s="9"/>
      <c r="L211" s="12">
        <f t="shared" si="372"/>
        <v>1509980.8</v>
      </c>
      <c r="M211" s="12">
        <f t="shared" si="373"/>
        <v>2705475.2</v>
      </c>
      <c r="N211" s="12">
        <f t="shared" si="374"/>
        <v>1382848</v>
      </c>
      <c r="O211" s="12">
        <f t="shared" si="375"/>
        <v>1924835.2000000002</v>
      </c>
      <c r="P211" s="12">
        <f t="shared" si="376"/>
        <v>1217798.4000000001</v>
      </c>
      <c r="Q211" s="12"/>
      <c r="R211" s="12"/>
      <c r="S211" s="12">
        <f t="shared" ref="S211:S213" si="379">297*E211</f>
        <v>662428.80000000005</v>
      </c>
      <c r="T211" s="12"/>
      <c r="U211" s="12">
        <f t="shared" si="377"/>
        <v>247574.40000000002</v>
      </c>
      <c r="V211" s="12">
        <f t="shared" si="378"/>
        <v>78064</v>
      </c>
      <c r="W211" s="9"/>
      <c r="X211" s="12">
        <f t="shared" si="262"/>
        <v>9729004.8000000007</v>
      </c>
      <c r="Y211" s="9" t="s">
        <v>2243</v>
      </c>
      <c r="Z211" s="15">
        <v>0</v>
      </c>
      <c r="AA211" s="15">
        <v>0</v>
      </c>
      <c r="AB211" s="15">
        <v>0</v>
      </c>
      <c r="AC211" s="15">
        <v>0</v>
      </c>
    </row>
    <row r="212" spans="1:29" s="7" customFormat="1" ht="93.75" customHeight="1" x14ac:dyDescent="0.25">
      <c r="A212" s="38">
        <f>IF(OR(D212=0,D212=""),"",COUNTA($D$20:D212))</f>
        <v>179</v>
      </c>
      <c r="B212" s="9" t="s">
        <v>393</v>
      </c>
      <c r="C212" s="11" t="s">
        <v>394</v>
      </c>
      <c r="D212" s="15">
        <v>1964</v>
      </c>
      <c r="E212" s="12">
        <v>2417.3000000000002</v>
      </c>
      <c r="F212" s="12">
        <v>1517.8</v>
      </c>
      <c r="G212" s="12">
        <v>899.5</v>
      </c>
      <c r="H212" s="9" t="s">
        <v>102</v>
      </c>
      <c r="I212" s="9"/>
      <c r="J212" s="9"/>
      <c r="K212" s="9"/>
      <c r="L212" s="12">
        <f t="shared" si="372"/>
        <v>1636512.1</v>
      </c>
      <c r="M212" s="12">
        <f t="shared" si="373"/>
        <v>2932184.9000000004</v>
      </c>
      <c r="N212" s="12">
        <f t="shared" si="374"/>
        <v>1498726</v>
      </c>
      <c r="O212" s="12">
        <f t="shared" si="375"/>
        <v>2086129.9000000001</v>
      </c>
      <c r="P212" s="12">
        <f t="shared" si="376"/>
        <v>1319845.8</v>
      </c>
      <c r="Q212" s="12"/>
      <c r="R212" s="12"/>
      <c r="S212" s="12">
        <f t="shared" si="379"/>
        <v>717938.10000000009</v>
      </c>
      <c r="T212" s="12"/>
      <c r="U212" s="12">
        <f t="shared" si="377"/>
        <v>268320.30000000005</v>
      </c>
      <c r="V212" s="12">
        <f t="shared" si="378"/>
        <v>84605.5</v>
      </c>
      <c r="W212" s="9"/>
      <c r="X212" s="12">
        <f t="shared" si="262"/>
        <v>10544262.600000001</v>
      </c>
      <c r="Y212" s="9" t="s">
        <v>2243</v>
      </c>
      <c r="Z212" s="15">
        <v>0</v>
      </c>
      <c r="AA212" s="15">
        <v>0</v>
      </c>
      <c r="AB212" s="15">
        <v>0</v>
      </c>
      <c r="AC212" s="15">
        <v>0</v>
      </c>
    </row>
    <row r="213" spans="1:29" s="7" customFormat="1" ht="93.75" customHeight="1" x14ac:dyDescent="0.25">
      <c r="A213" s="38">
        <f>IF(OR(D213=0,D213=""),"",COUNTA($D$20:D213))</f>
        <v>180</v>
      </c>
      <c r="B213" s="9" t="s">
        <v>395</v>
      </c>
      <c r="C213" s="11" t="s">
        <v>396</v>
      </c>
      <c r="D213" s="15">
        <v>1964</v>
      </c>
      <c r="E213" s="12">
        <v>1897.6</v>
      </c>
      <c r="F213" s="12">
        <v>1248.3</v>
      </c>
      <c r="G213" s="12">
        <v>0</v>
      </c>
      <c r="H213" s="9" t="s">
        <v>102</v>
      </c>
      <c r="I213" s="9"/>
      <c r="J213" s="9"/>
      <c r="K213" s="9"/>
      <c r="L213" s="12">
        <f t="shared" si="372"/>
        <v>1284675.2</v>
      </c>
      <c r="M213" s="12">
        <f t="shared" si="373"/>
        <v>2301788.7999999998</v>
      </c>
      <c r="N213" s="12">
        <f t="shared" si="374"/>
        <v>1176512</v>
      </c>
      <c r="O213" s="12">
        <f t="shared" si="375"/>
        <v>1637628.7999999998</v>
      </c>
      <c r="P213" s="12">
        <f t="shared" si="376"/>
        <v>1036089.6</v>
      </c>
      <c r="Q213" s="12"/>
      <c r="R213" s="12"/>
      <c r="S213" s="12">
        <f t="shared" si="379"/>
        <v>563587.19999999995</v>
      </c>
      <c r="T213" s="12"/>
      <c r="U213" s="12">
        <f t="shared" si="377"/>
        <v>210633.59999999998</v>
      </c>
      <c r="V213" s="12">
        <f t="shared" si="378"/>
        <v>66416</v>
      </c>
      <c r="W213" s="9"/>
      <c r="X213" s="12">
        <f t="shared" si="262"/>
        <v>8277331.1999999993</v>
      </c>
      <c r="Y213" s="9" t="s">
        <v>2243</v>
      </c>
      <c r="Z213" s="15">
        <v>0</v>
      </c>
      <c r="AA213" s="15">
        <v>0</v>
      </c>
      <c r="AB213" s="15">
        <v>0</v>
      </c>
      <c r="AC213" s="15">
        <v>0</v>
      </c>
    </row>
    <row r="214" spans="1:29" s="7" customFormat="1" ht="93.75" customHeight="1" x14ac:dyDescent="0.25">
      <c r="A214" s="38">
        <f>IF(OR(D214=0,D214=""),"",COUNTA($D$20:D214))</f>
        <v>181</v>
      </c>
      <c r="B214" s="9" t="s">
        <v>397</v>
      </c>
      <c r="C214" s="11" t="s">
        <v>398</v>
      </c>
      <c r="D214" s="15">
        <v>1964</v>
      </c>
      <c r="E214" s="12">
        <v>1927</v>
      </c>
      <c r="F214" s="12">
        <v>1175.2</v>
      </c>
      <c r="G214" s="12">
        <v>116.1</v>
      </c>
      <c r="H214" s="9" t="s">
        <v>102</v>
      </c>
      <c r="I214" s="9"/>
      <c r="J214" s="9"/>
      <c r="K214" s="9"/>
      <c r="L214" s="12"/>
      <c r="M214" s="12">
        <f t="shared" si="373"/>
        <v>2337451</v>
      </c>
      <c r="N214" s="12">
        <f t="shared" si="374"/>
        <v>1194740</v>
      </c>
      <c r="O214" s="12"/>
      <c r="P214" s="12"/>
      <c r="Q214" s="12"/>
      <c r="R214" s="12"/>
      <c r="S214" s="12"/>
      <c r="T214" s="12"/>
      <c r="U214" s="12"/>
      <c r="V214" s="12">
        <f t="shared" si="378"/>
        <v>67445</v>
      </c>
      <c r="W214" s="9"/>
      <c r="X214" s="12">
        <f t="shared" si="262"/>
        <v>3599636</v>
      </c>
      <c r="Y214" s="9" t="s">
        <v>2243</v>
      </c>
      <c r="Z214" s="15">
        <v>0</v>
      </c>
      <c r="AA214" s="15">
        <v>0</v>
      </c>
      <c r="AB214" s="15">
        <v>0</v>
      </c>
      <c r="AC214" s="15">
        <v>0</v>
      </c>
    </row>
    <row r="215" spans="1:29" s="7" customFormat="1" ht="93.75" customHeight="1" x14ac:dyDescent="0.25">
      <c r="A215" s="38">
        <f>IF(OR(D215=0,D215=""),"",COUNTA($D$20:D215))</f>
        <v>182</v>
      </c>
      <c r="B215" s="9" t="s">
        <v>399</v>
      </c>
      <c r="C215" s="11" t="s">
        <v>400</v>
      </c>
      <c r="D215" s="15">
        <v>1964</v>
      </c>
      <c r="E215" s="12">
        <v>1680</v>
      </c>
      <c r="F215" s="12">
        <v>1243.8</v>
      </c>
      <c r="G215" s="12">
        <v>0</v>
      </c>
      <c r="H215" s="9" t="s">
        <v>102</v>
      </c>
      <c r="I215" s="9"/>
      <c r="J215" s="9"/>
      <c r="K215" s="9"/>
      <c r="L215" s="12">
        <f t="shared" ref="L215:L223" si="380">677*E215</f>
        <v>1137360</v>
      </c>
      <c r="M215" s="12">
        <f t="shared" si="373"/>
        <v>2037840</v>
      </c>
      <c r="N215" s="12">
        <f t="shared" si="374"/>
        <v>1041600</v>
      </c>
      <c r="O215" s="12">
        <f t="shared" ref="O215:O223" si="381">863*E215</f>
        <v>1449840</v>
      </c>
      <c r="P215" s="12">
        <f t="shared" ref="P215:P223" si="382">546*E215</f>
        <v>917280</v>
      </c>
      <c r="Q215" s="12"/>
      <c r="R215" s="12"/>
      <c r="S215" s="12">
        <f t="shared" ref="S215:S216" si="383">297*E215</f>
        <v>498960</v>
      </c>
      <c r="T215" s="12"/>
      <c r="U215" s="12">
        <f t="shared" ref="U215:U220" si="384">111*E215</f>
        <v>186480</v>
      </c>
      <c r="V215" s="12">
        <f t="shared" si="378"/>
        <v>58800</v>
      </c>
      <c r="W215" s="9"/>
      <c r="X215" s="12">
        <f t="shared" ref="X215:X278" si="385">L215+M215+N215+O215+P215+Q215+R215+S215+T215+U215+V215+W215</f>
        <v>7328160</v>
      </c>
      <c r="Y215" s="9" t="s">
        <v>2243</v>
      </c>
      <c r="Z215" s="15">
        <v>0</v>
      </c>
      <c r="AA215" s="15">
        <v>0</v>
      </c>
      <c r="AB215" s="15">
        <v>0</v>
      </c>
      <c r="AC215" s="15">
        <v>0</v>
      </c>
    </row>
    <row r="216" spans="1:29" s="7" customFormat="1" ht="93.75" customHeight="1" x14ac:dyDescent="0.25">
      <c r="A216" s="38">
        <f>IF(OR(D216=0,D216=""),"",COUNTA($D$20:D216))</f>
        <v>183</v>
      </c>
      <c r="B216" s="9" t="s">
        <v>401</v>
      </c>
      <c r="C216" s="11" t="s">
        <v>402</v>
      </c>
      <c r="D216" s="15">
        <v>1964</v>
      </c>
      <c r="E216" s="12">
        <v>6193.3</v>
      </c>
      <c r="F216" s="12">
        <v>3673.3</v>
      </c>
      <c r="G216" s="12">
        <v>722.1</v>
      </c>
      <c r="H216" s="9" t="s">
        <v>48</v>
      </c>
      <c r="I216" s="9"/>
      <c r="J216" s="9"/>
      <c r="K216" s="9"/>
      <c r="L216" s="12">
        <f t="shared" si="380"/>
        <v>4192864.1</v>
      </c>
      <c r="M216" s="12">
        <f t="shared" si="373"/>
        <v>7512472.9000000004</v>
      </c>
      <c r="N216" s="12">
        <f t="shared" si="374"/>
        <v>3839846</v>
      </c>
      <c r="O216" s="12">
        <f t="shared" si="381"/>
        <v>5344817.9000000004</v>
      </c>
      <c r="P216" s="12">
        <f t="shared" si="382"/>
        <v>3381541.8000000003</v>
      </c>
      <c r="Q216" s="12"/>
      <c r="R216" s="12"/>
      <c r="S216" s="12">
        <f t="shared" si="383"/>
        <v>1839410.1</v>
      </c>
      <c r="T216" s="12"/>
      <c r="U216" s="12">
        <f t="shared" si="384"/>
        <v>687456.3</v>
      </c>
      <c r="V216" s="12">
        <f t="shared" si="378"/>
        <v>216765.5</v>
      </c>
      <c r="W216" s="9"/>
      <c r="X216" s="12">
        <f t="shared" si="385"/>
        <v>27015174.600000001</v>
      </c>
      <c r="Y216" s="9" t="s">
        <v>2243</v>
      </c>
      <c r="Z216" s="15">
        <v>0</v>
      </c>
      <c r="AA216" s="15">
        <v>0</v>
      </c>
      <c r="AB216" s="15">
        <v>0</v>
      </c>
      <c r="AC216" s="15">
        <v>0</v>
      </c>
    </row>
    <row r="217" spans="1:29" s="7" customFormat="1" ht="93.75" customHeight="1" x14ac:dyDescent="0.25">
      <c r="A217" s="38">
        <f>IF(OR(D217=0,D217=""),"",COUNTA($D$20:D217))</f>
        <v>184</v>
      </c>
      <c r="B217" s="9" t="s">
        <v>403</v>
      </c>
      <c r="C217" s="11" t="s">
        <v>404</v>
      </c>
      <c r="D217" s="15">
        <v>1964</v>
      </c>
      <c r="E217" s="12">
        <v>3439.1</v>
      </c>
      <c r="F217" s="12">
        <v>2567.1999999999998</v>
      </c>
      <c r="G217" s="12">
        <v>0</v>
      </c>
      <c r="H217" s="9" t="s">
        <v>48</v>
      </c>
      <c r="I217" s="9"/>
      <c r="J217" s="9"/>
      <c r="K217" s="9"/>
      <c r="L217" s="12">
        <f t="shared" si="380"/>
        <v>2328270.6999999997</v>
      </c>
      <c r="M217" s="12">
        <f t="shared" si="373"/>
        <v>4171628.3</v>
      </c>
      <c r="N217" s="12">
        <f t="shared" si="374"/>
        <v>2132242</v>
      </c>
      <c r="O217" s="12">
        <f t="shared" si="381"/>
        <v>2967943.3</v>
      </c>
      <c r="P217" s="12">
        <f t="shared" si="382"/>
        <v>1877748.5999999999</v>
      </c>
      <c r="Q217" s="12"/>
      <c r="R217" s="12"/>
      <c r="S217" s="12"/>
      <c r="T217" s="12"/>
      <c r="U217" s="12">
        <f t="shared" si="384"/>
        <v>381740.1</v>
      </c>
      <c r="V217" s="12">
        <f t="shared" si="378"/>
        <v>120368.5</v>
      </c>
      <c r="W217" s="9"/>
      <c r="X217" s="12">
        <f t="shared" si="385"/>
        <v>13979941.5</v>
      </c>
      <c r="Y217" s="9" t="s">
        <v>2243</v>
      </c>
      <c r="Z217" s="15">
        <v>0</v>
      </c>
      <c r="AA217" s="15">
        <v>0</v>
      </c>
      <c r="AB217" s="15">
        <v>0</v>
      </c>
      <c r="AC217" s="15">
        <v>0</v>
      </c>
    </row>
    <row r="218" spans="1:29" s="7" customFormat="1" ht="93.75" customHeight="1" x14ac:dyDescent="0.25">
      <c r="A218" s="38">
        <f>IF(OR(D218=0,D218=""),"",COUNTA($D$20:D218))</f>
        <v>185</v>
      </c>
      <c r="B218" s="9" t="s">
        <v>405</v>
      </c>
      <c r="C218" s="11" t="s">
        <v>406</v>
      </c>
      <c r="D218" s="15">
        <v>1964</v>
      </c>
      <c r="E218" s="12">
        <v>3940.5</v>
      </c>
      <c r="F218" s="12">
        <v>3111.2</v>
      </c>
      <c r="G218" s="12">
        <v>74.7</v>
      </c>
      <c r="H218" s="9" t="s">
        <v>48</v>
      </c>
      <c r="I218" s="9"/>
      <c r="J218" s="9"/>
      <c r="K218" s="9"/>
      <c r="L218" s="12">
        <f t="shared" si="380"/>
        <v>2667718.5</v>
      </c>
      <c r="M218" s="12">
        <f t="shared" si="373"/>
        <v>4779826.5</v>
      </c>
      <c r="N218" s="12">
        <f t="shared" si="374"/>
        <v>2443110</v>
      </c>
      <c r="O218" s="12">
        <f t="shared" si="381"/>
        <v>3400651.5</v>
      </c>
      <c r="P218" s="12">
        <f t="shared" si="382"/>
        <v>2151513</v>
      </c>
      <c r="Q218" s="12"/>
      <c r="R218" s="12"/>
      <c r="S218" s="12">
        <f>297*E218</f>
        <v>1170328.5</v>
      </c>
      <c r="T218" s="12"/>
      <c r="U218" s="12">
        <f t="shared" si="384"/>
        <v>437395.5</v>
      </c>
      <c r="V218" s="12">
        <f t="shared" si="378"/>
        <v>137917.5</v>
      </c>
      <c r="W218" s="9"/>
      <c r="X218" s="12">
        <f t="shared" si="385"/>
        <v>17188461</v>
      </c>
      <c r="Y218" s="9" t="s">
        <v>2243</v>
      </c>
      <c r="Z218" s="15">
        <v>0</v>
      </c>
      <c r="AA218" s="15">
        <v>0</v>
      </c>
      <c r="AB218" s="15">
        <v>0</v>
      </c>
      <c r="AC218" s="15">
        <v>0</v>
      </c>
    </row>
    <row r="219" spans="1:29" s="7" customFormat="1" ht="93.75" customHeight="1" x14ac:dyDescent="0.25">
      <c r="A219" s="38">
        <f>IF(OR(D219=0,D219=""),"",COUNTA($D$20:D219))</f>
        <v>186</v>
      </c>
      <c r="B219" s="9" t="s">
        <v>407</v>
      </c>
      <c r="C219" s="11" t="s">
        <v>408</v>
      </c>
      <c r="D219" s="15">
        <v>1964</v>
      </c>
      <c r="E219" s="12">
        <v>1322.9</v>
      </c>
      <c r="F219" s="12">
        <v>1226.2</v>
      </c>
      <c r="G219" s="12">
        <v>0</v>
      </c>
      <c r="H219" s="9" t="s">
        <v>102</v>
      </c>
      <c r="I219" s="9"/>
      <c r="J219" s="9"/>
      <c r="K219" s="9"/>
      <c r="L219" s="12">
        <f t="shared" si="380"/>
        <v>895603.3</v>
      </c>
      <c r="M219" s="12">
        <f t="shared" si="373"/>
        <v>1604677.7000000002</v>
      </c>
      <c r="N219" s="12">
        <f t="shared" si="374"/>
        <v>820198</v>
      </c>
      <c r="O219" s="12">
        <f t="shared" si="381"/>
        <v>1141662.7000000002</v>
      </c>
      <c r="P219" s="12">
        <f t="shared" si="382"/>
        <v>722303.4</v>
      </c>
      <c r="Q219" s="12"/>
      <c r="R219" s="12"/>
      <c r="S219" s="12"/>
      <c r="T219" s="12"/>
      <c r="U219" s="12">
        <f t="shared" si="384"/>
        <v>146841.90000000002</v>
      </c>
      <c r="V219" s="12">
        <f t="shared" si="378"/>
        <v>46301.5</v>
      </c>
      <c r="W219" s="9"/>
      <c r="X219" s="12">
        <f t="shared" si="385"/>
        <v>5377588.5000000009</v>
      </c>
      <c r="Y219" s="9" t="s">
        <v>2243</v>
      </c>
      <c r="Z219" s="15">
        <v>0</v>
      </c>
      <c r="AA219" s="15">
        <v>0</v>
      </c>
      <c r="AB219" s="15">
        <v>0</v>
      </c>
      <c r="AC219" s="15">
        <v>0</v>
      </c>
    </row>
    <row r="220" spans="1:29" s="7" customFormat="1" ht="93.75" customHeight="1" x14ac:dyDescent="0.25">
      <c r="A220" s="38">
        <f>IF(OR(D220=0,D220=""),"",COUNTA($D$20:D220))</f>
        <v>187</v>
      </c>
      <c r="B220" s="9" t="s">
        <v>409</v>
      </c>
      <c r="C220" s="11" t="s">
        <v>410</v>
      </c>
      <c r="D220" s="15">
        <v>1964</v>
      </c>
      <c r="E220" s="12">
        <v>3824.4</v>
      </c>
      <c r="F220" s="12">
        <v>2566.9</v>
      </c>
      <c r="G220" s="12">
        <v>0</v>
      </c>
      <c r="H220" s="9" t="s">
        <v>48</v>
      </c>
      <c r="I220" s="9"/>
      <c r="J220" s="9"/>
      <c r="K220" s="9"/>
      <c r="L220" s="12">
        <f t="shared" si="380"/>
        <v>2589118.8000000003</v>
      </c>
      <c r="M220" s="12">
        <f t="shared" si="373"/>
        <v>4638997.2</v>
      </c>
      <c r="N220" s="12">
        <f t="shared" si="374"/>
        <v>2371128</v>
      </c>
      <c r="O220" s="12">
        <f t="shared" si="381"/>
        <v>3300457.2</v>
      </c>
      <c r="P220" s="12">
        <f t="shared" si="382"/>
        <v>2088122.4000000001</v>
      </c>
      <c r="Q220" s="12"/>
      <c r="R220" s="12"/>
      <c r="S220" s="12">
        <f>297*E220</f>
        <v>1135846.8</v>
      </c>
      <c r="T220" s="12"/>
      <c r="U220" s="12">
        <f t="shared" si="384"/>
        <v>424508.4</v>
      </c>
      <c r="V220" s="12">
        <f t="shared" si="378"/>
        <v>133854</v>
      </c>
      <c r="W220" s="9"/>
      <c r="X220" s="12">
        <f t="shared" si="385"/>
        <v>16682032.800000001</v>
      </c>
      <c r="Y220" s="9" t="s">
        <v>2243</v>
      </c>
      <c r="Z220" s="15">
        <v>0</v>
      </c>
      <c r="AA220" s="15">
        <v>0</v>
      </c>
      <c r="AB220" s="15">
        <v>0</v>
      </c>
      <c r="AC220" s="15">
        <v>0</v>
      </c>
    </row>
    <row r="221" spans="1:29" s="7" customFormat="1" ht="93.75" customHeight="1" x14ac:dyDescent="0.25">
      <c r="A221" s="38">
        <f>IF(OR(D221=0,D221=""),"",COUNTA($D$20:D221))</f>
        <v>188</v>
      </c>
      <c r="B221" s="9" t="s">
        <v>411</v>
      </c>
      <c r="C221" s="11" t="s">
        <v>412</v>
      </c>
      <c r="D221" s="15">
        <v>1964</v>
      </c>
      <c r="E221" s="12">
        <v>1380.58</v>
      </c>
      <c r="F221" s="12">
        <v>1380.58</v>
      </c>
      <c r="G221" s="12">
        <v>0</v>
      </c>
      <c r="H221" s="9" t="s">
        <v>102</v>
      </c>
      <c r="I221" s="9"/>
      <c r="J221" s="9"/>
      <c r="K221" s="9"/>
      <c r="L221" s="12">
        <f t="shared" si="380"/>
        <v>934652.65999999992</v>
      </c>
      <c r="M221" s="12">
        <f t="shared" si="373"/>
        <v>1674643.5399999998</v>
      </c>
      <c r="N221" s="12">
        <f t="shared" si="374"/>
        <v>855959.6</v>
      </c>
      <c r="O221" s="12">
        <f t="shared" si="381"/>
        <v>1191440.54</v>
      </c>
      <c r="P221" s="12">
        <f t="shared" si="382"/>
        <v>753796.67999999993</v>
      </c>
      <c r="Q221" s="12"/>
      <c r="R221" s="12"/>
      <c r="S221" s="12"/>
      <c r="T221" s="12"/>
      <c r="U221" s="12"/>
      <c r="V221" s="12">
        <f t="shared" si="378"/>
        <v>48320.299999999996</v>
      </c>
      <c r="W221" s="9"/>
      <c r="X221" s="12">
        <f t="shared" si="385"/>
        <v>5458813.3199999994</v>
      </c>
      <c r="Y221" s="9" t="s">
        <v>2243</v>
      </c>
      <c r="Z221" s="15">
        <v>0</v>
      </c>
      <c r="AA221" s="15">
        <v>0</v>
      </c>
      <c r="AB221" s="15">
        <v>0</v>
      </c>
      <c r="AC221" s="15">
        <v>0</v>
      </c>
    </row>
    <row r="222" spans="1:29" s="7" customFormat="1" ht="93.75" customHeight="1" x14ac:dyDescent="0.25">
      <c r="A222" s="38">
        <f>IF(OR(D222=0,D222=""),"",COUNTA($D$20:D222))</f>
        <v>189</v>
      </c>
      <c r="B222" s="9" t="s">
        <v>413</v>
      </c>
      <c r="C222" s="11" t="s">
        <v>414</v>
      </c>
      <c r="D222" s="15">
        <v>1964</v>
      </c>
      <c r="E222" s="12">
        <v>2712.9</v>
      </c>
      <c r="F222" s="12">
        <v>2012.5</v>
      </c>
      <c r="G222" s="12">
        <v>0</v>
      </c>
      <c r="H222" s="9" t="s">
        <v>102</v>
      </c>
      <c r="I222" s="9"/>
      <c r="J222" s="9"/>
      <c r="K222" s="9"/>
      <c r="L222" s="12">
        <f t="shared" si="380"/>
        <v>1836633.3</v>
      </c>
      <c r="M222" s="12">
        <f t="shared" si="373"/>
        <v>3290747.7</v>
      </c>
      <c r="N222" s="12">
        <f t="shared" si="374"/>
        <v>1681998</v>
      </c>
      <c r="O222" s="12">
        <f t="shared" si="381"/>
        <v>2341232.7000000002</v>
      </c>
      <c r="P222" s="12">
        <f t="shared" si="382"/>
        <v>1481243.4000000001</v>
      </c>
      <c r="Q222" s="12"/>
      <c r="R222" s="12"/>
      <c r="S222" s="12">
        <f>297*E222</f>
        <v>805731.3</v>
      </c>
      <c r="T222" s="12"/>
      <c r="U222" s="12">
        <f t="shared" ref="U222:U223" si="386">111*E222</f>
        <v>301131.90000000002</v>
      </c>
      <c r="V222" s="12">
        <f t="shared" si="378"/>
        <v>94951.5</v>
      </c>
      <c r="W222" s="9"/>
      <c r="X222" s="12">
        <f t="shared" si="385"/>
        <v>11833669.800000001</v>
      </c>
      <c r="Y222" s="9" t="s">
        <v>2243</v>
      </c>
      <c r="Z222" s="15">
        <v>0</v>
      </c>
      <c r="AA222" s="15">
        <v>0</v>
      </c>
      <c r="AB222" s="15">
        <v>0</v>
      </c>
      <c r="AC222" s="15">
        <v>0</v>
      </c>
    </row>
    <row r="223" spans="1:29" s="7" customFormat="1" ht="93.75" customHeight="1" x14ac:dyDescent="0.25">
      <c r="A223" s="38">
        <f>IF(OR(D223=0,D223=""),"",COUNTA($D$20:D223))</f>
        <v>190</v>
      </c>
      <c r="B223" s="9" t="s">
        <v>415</v>
      </c>
      <c r="C223" s="11" t="s">
        <v>416</v>
      </c>
      <c r="D223" s="15">
        <v>1964</v>
      </c>
      <c r="E223" s="12">
        <v>2647.9</v>
      </c>
      <c r="F223" s="12">
        <v>1988.6</v>
      </c>
      <c r="G223" s="12">
        <v>0</v>
      </c>
      <c r="H223" s="9" t="s">
        <v>102</v>
      </c>
      <c r="I223" s="9"/>
      <c r="J223" s="9"/>
      <c r="K223" s="9"/>
      <c r="L223" s="12">
        <f t="shared" si="380"/>
        <v>1792628.3</v>
      </c>
      <c r="M223" s="12">
        <f t="shared" si="373"/>
        <v>3211902.7</v>
      </c>
      <c r="N223" s="12">
        <f t="shared" si="374"/>
        <v>1641698</v>
      </c>
      <c r="O223" s="12">
        <f t="shared" si="381"/>
        <v>2285137.7000000002</v>
      </c>
      <c r="P223" s="12">
        <f t="shared" si="382"/>
        <v>1445753.4000000001</v>
      </c>
      <c r="Q223" s="12"/>
      <c r="R223" s="12"/>
      <c r="S223" s="12"/>
      <c r="T223" s="12"/>
      <c r="U223" s="12">
        <f t="shared" si="386"/>
        <v>293916.90000000002</v>
      </c>
      <c r="V223" s="12">
        <f t="shared" si="378"/>
        <v>92676.5</v>
      </c>
      <c r="W223" s="9"/>
      <c r="X223" s="12">
        <f t="shared" si="385"/>
        <v>10763713.5</v>
      </c>
      <c r="Y223" s="9" t="s">
        <v>2243</v>
      </c>
      <c r="Z223" s="15">
        <v>0</v>
      </c>
      <c r="AA223" s="15">
        <v>0</v>
      </c>
      <c r="AB223" s="15">
        <v>0</v>
      </c>
      <c r="AC223" s="15">
        <v>0</v>
      </c>
    </row>
    <row r="224" spans="1:29" s="7" customFormat="1" ht="93.75" customHeight="1" x14ac:dyDescent="0.25">
      <c r="A224" s="38">
        <f>IF(OR(D224=0,D224=""),"",COUNTA($D$20:D224))</f>
        <v>191</v>
      </c>
      <c r="B224" s="9" t="s">
        <v>417</v>
      </c>
      <c r="C224" s="11" t="s">
        <v>418</v>
      </c>
      <c r="D224" s="15">
        <v>1964</v>
      </c>
      <c r="E224" s="12">
        <v>3205.1</v>
      </c>
      <c r="F224" s="12">
        <v>2477.6999999999998</v>
      </c>
      <c r="G224" s="12">
        <v>0</v>
      </c>
      <c r="H224" s="9" t="s">
        <v>48</v>
      </c>
      <c r="I224" s="9"/>
      <c r="J224" s="9"/>
      <c r="K224" s="9"/>
      <c r="L224" s="12"/>
      <c r="M224" s="12"/>
      <c r="N224" s="12">
        <f t="shared" si="374"/>
        <v>1987162</v>
      </c>
      <c r="O224" s="12"/>
      <c r="P224" s="12"/>
      <c r="Q224" s="12"/>
      <c r="R224" s="12"/>
      <c r="S224" s="12"/>
      <c r="T224" s="12"/>
      <c r="U224" s="12"/>
      <c r="V224" s="12">
        <f t="shared" si="378"/>
        <v>112178.5</v>
      </c>
      <c r="W224" s="9"/>
      <c r="X224" s="12">
        <f t="shared" si="385"/>
        <v>2099340.5</v>
      </c>
      <c r="Y224" s="9" t="s">
        <v>2243</v>
      </c>
      <c r="Z224" s="15">
        <v>0</v>
      </c>
      <c r="AA224" s="15">
        <v>0</v>
      </c>
      <c r="AB224" s="15">
        <v>0</v>
      </c>
      <c r="AC224" s="15">
        <v>0</v>
      </c>
    </row>
    <row r="225" spans="1:29" s="7" customFormat="1" ht="93.75" customHeight="1" x14ac:dyDescent="0.25">
      <c r="A225" s="38">
        <f>IF(OR(D225=0,D225=""),"",COUNTA($D$20:D225))</f>
        <v>192</v>
      </c>
      <c r="B225" s="9" t="s">
        <v>419</v>
      </c>
      <c r="C225" s="11" t="s">
        <v>420</v>
      </c>
      <c r="D225" s="15">
        <v>1964</v>
      </c>
      <c r="E225" s="12">
        <v>2425.1999999999998</v>
      </c>
      <c r="F225" s="12">
        <v>1515.3</v>
      </c>
      <c r="G225" s="12">
        <v>83.3</v>
      </c>
      <c r="H225" s="9" t="s">
        <v>48</v>
      </c>
      <c r="I225" s="9"/>
      <c r="J225" s="9"/>
      <c r="K225" s="9"/>
      <c r="L225" s="12">
        <f t="shared" ref="L225:L233" si="387">677*E225</f>
        <v>1641860.4</v>
      </c>
      <c r="M225" s="12">
        <f t="shared" ref="M225:M233" si="388">1213*E225</f>
        <v>2941767.5999999996</v>
      </c>
      <c r="N225" s="12">
        <f t="shared" si="374"/>
        <v>1503624</v>
      </c>
      <c r="O225" s="12">
        <f t="shared" ref="O225:O233" si="389">863*E225</f>
        <v>2092947.5999999999</v>
      </c>
      <c r="P225" s="12">
        <f t="shared" ref="P225:P233" si="390">546*E225</f>
        <v>1324159.2</v>
      </c>
      <c r="Q225" s="12"/>
      <c r="R225" s="12"/>
      <c r="S225" s="12">
        <f t="shared" ref="S225:S229" si="391">297*E225</f>
        <v>720284.39999999991</v>
      </c>
      <c r="T225" s="12"/>
      <c r="U225" s="12">
        <f t="shared" ref="U225:U233" si="392">111*E225</f>
        <v>269197.19999999995</v>
      </c>
      <c r="V225" s="12">
        <f t="shared" si="378"/>
        <v>84882</v>
      </c>
      <c r="W225" s="9"/>
      <c r="X225" s="12">
        <f t="shared" si="385"/>
        <v>10578722.399999999</v>
      </c>
      <c r="Y225" s="9" t="s">
        <v>2243</v>
      </c>
      <c r="Z225" s="15">
        <v>0</v>
      </c>
      <c r="AA225" s="15">
        <v>0</v>
      </c>
      <c r="AB225" s="15">
        <v>0</v>
      </c>
      <c r="AC225" s="15">
        <v>0</v>
      </c>
    </row>
    <row r="226" spans="1:29" s="7" customFormat="1" ht="93.75" customHeight="1" x14ac:dyDescent="0.25">
      <c r="A226" s="38">
        <f>IF(OR(D226=0,D226=""),"",COUNTA($D$20:D226))</f>
        <v>193</v>
      </c>
      <c r="B226" s="9" t="s">
        <v>421</v>
      </c>
      <c r="C226" s="11" t="s">
        <v>422</v>
      </c>
      <c r="D226" s="15">
        <v>1964</v>
      </c>
      <c r="E226" s="12">
        <v>2244.6999999999998</v>
      </c>
      <c r="F226" s="12">
        <v>1503.8</v>
      </c>
      <c r="G226" s="12">
        <v>70.900000000000006</v>
      </c>
      <c r="H226" s="9" t="s">
        <v>48</v>
      </c>
      <c r="I226" s="9"/>
      <c r="J226" s="9"/>
      <c r="K226" s="9"/>
      <c r="L226" s="12">
        <f t="shared" si="387"/>
        <v>1519661.9</v>
      </c>
      <c r="M226" s="12">
        <f t="shared" si="388"/>
        <v>2722821.0999999996</v>
      </c>
      <c r="N226" s="12">
        <f t="shared" si="374"/>
        <v>1391714</v>
      </c>
      <c r="O226" s="12">
        <f t="shared" si="389"/>
        <v>1937176.0999999999</v>
      </c>
      <c r="P226" s="12">
        <f t="shared" si="390"/>
        <v>1225606.2</v>
      </c>
      <c r="Q226" s="12"/>
      <c r="R226" s="12"/>
      <c r="S226" s="12">
        <f t="shared" si="391"/>
        <v>666675.89999999991</v>
      </c>
      <c r="T226" s="12"/>
      <c r="U226" s="12">
        <f t="shared" si="392"/>
        <v>249161.69999999998</v>
      </c>
      <c r="V226" s="12">
        <f t="shared" si="378"/>
        <v>78564.5</v>
      </c>
      <c r="W226" s="9"/>
      <c r="X226" s="12">
        <f t="shared" si="385"/>
        <v>9791381.3999999985</v>
      </c>
      <c r="Y226" s="9" t="s">
        <v>2243</v>
      </c>
      <c r="Z226" s="15">
        <v>0</v>
      </c>
      <c r="AA226" s="15">
        <v>0</v>
      </c>
      <c r="AB226" s="15">
        <v>0</v>
      </c>
      <c r="AC226" s="15">
        <v>0</v>
      </c>
    </row>
    <row r="227" spans="1:29" s="7" customFormat="1" ht="93.75" customHeight="1" x14ac:dyDescent="0.25">
      <c r="A227" s="38">
        <f>IF(OR(D227=0,D227=""),"",COUNTA($D$20:D227))</f>
        <v>194</v>
      </c>
      <c r="B227" s="9" t="s">
        <v>423</v>
      </c>
      <c r="C227" s="11" t="s">
        <v>424</v>
      </c>
      <c r="D227" s="15">
        <v>1964</v>
      </c>
      <c r="E227" s="12">
        <v>3308.6</v>
      </c>
      <c r="F227" s="12">
        <v>2362.8000000000002</v>
      </c>
      <c r="G227" s="12">
        <v>93.2</v>
      </c>
      <c r="H227" s="9" t="s">
        <v>48</v>
      </c>
      <c r="I227" s="9"/>
      <c r="J227" s="9"/>
      <c r="K227" s="9"/>
      <c r="L227" s="12">
        <f t="shared" si="387"/>
        <v>2239922.1999999997</v>
      </c>
      <c r="M227" s="12">
        <f t="shared" si="388"/>
        <v>4013331.8</v>
      </c>
      <c r="N227" s="12">
        <f t="shared" si="374"/>
        <v>2051332</v>
      </c>
      <c r="O227" s="12">
        <f t="shared" si="389"/>
        <v>2855321.8</v>
      </c>
      <c r="P227" s="12">
        <f t="shared" si="390"/>
        <v>1806495.5999999999</v>
      </c>
      <c r="Q227" s="12"/>
      <c r="R227" s="12"/>
      <c r="S227" s="12">
        <f t="shared" si="391"/>
        <v>982654.2</v>
      </c>
      <c r="T227" s="12"/>
      <c r="U227" s="12">
        <f t="shared" si="392"/>
        <v>367254.6</v>
      </c>
      <c r="V227" s="12">
        <f t="shared" si="378"/>
        <v>115801</v>
      </c>
      <c r="W227" s="9"/>
      <c r="X227" s="12">
        <f t="shared" si="385"/>
        <v>14432113.199999999</v>
      </c>
      <c r="Y227" s="9" t="s">
        <v>2243</v>
      </c>
      <c r="Z227" s="15">
        <v>0</v>
      </c>
      <c r="AA227" s="15">
        <v>0</v>
      </c>
      <c r="AB227" s="15">
        <v>0</v>
      </c>
      <c r="AC227" s="15">
        <v>0</v>
      </c>
    </row>
    <row r="228" spans="1:29" s="7" customFormat="1" ht="93.75" customHeight="1" x14ac:dyDescent="0.25">
      <c r="A228" s="38">
        <f>IF(OR(D228=0,D228=""),"",COUNTA($D$20:D228))</f>
        <v>195</v>
      </c>
      <c r="B228" s="9" t="s">
        <v>425</v>
      </c>
      <c r="C228" s="11" t="s">
        <v>426</v>
      </c>
      <c r="D228" s="15">
        <v>1964</v>
      </c>
      <c r="E228" s="12">
        <v>1614.5</v>
      </c>
      <c r="F228" s="12">
        <v>1190.8</v>
      </c>
      <c r="G228" s="12">
        <v>80.8</v>
      </c>
      <c r="H228" s="9" t="s">
        <v>102</v>
      </c>
      <c r="I228" s="9"/>
      <c r="J228" s="9"/>
      <c r="K228" s="9"/>
      <c r="L228" s="12">
        <f t="shared" si="387"/>
        <v>1093016.5</v>
      </c>
      <c r="M228" s="12">
        <f t="shared" si="388"/>
        <v>1958388.5</v>
      </c>
      <c r="N228" s="12">
        <f t="shared" si="374"/>
        <v>1000990</v>
      </c>
      <c r="O228" s="12">
        <f t="shared" si="389"/>
        <v>1393313.5</v>
      </c>
      <c r="P228" s="12">
        <f t="shared" si="390"/>
        <v>881517</v>
      </c>
      <c r="Q228" s="12"/>
      <c r="R228" s="12"/>
      <c r="S228" s="12">
        <f t="shared" si="391"/>
        <v>479506.5</v>
      </c>
      <c r="T228" s="12"/>
      <c r="U228" s="12">
        <f t="shared" si="392"/>
        <v>179209.5</v>
      </c>
      <c r="V228" s="12">
        <f t="shared" si="378"/>
        <v>56507.5</v>
      </c>
      <c r="W228" s="9"/>
      <c r="X228" s="12">
        <f t="shared" si="385"/>
        <v>7042449</v>
      </c>
      <c r="Y228" s="9" t="s">
        <v>2243</v>
      </c>
      <c r="Z228" s="15">
        <v>0</v>
      </c>
      <c r="AA228" s="15">
        <v>0</v>
      </c>
      <c r="AB228" s="15">
        <v>0</v>
      </c>
      <c r="AC228" s="15">
        <v>0</v>
      </c>
    </row>
    <row r="229" spans="1:29" s="7" customFormat="1" ht="93.75" customHeight="1" x14ac:dyDescent="0.25">
      <c r="A229" s="38">
        <f>IF(OR(D229=0,D229=""),"",COUNTA($D$20:D229))</f>
        <v>196</v>
      </c>
      <c r="B229" s="9" t="s">
        <v>427</v>
      </c>
      <c r="C229" s="11" t="s">
        <v>428</v>
      </c>
      <c r="D229" s="15">
        <v>1964</v>
      </c>
      <c r="E229" s="12">
        <v>4133.3999999999996</v>
      </c>
      <c r="F229" s="12">
        <v>2599.6</v>
      </c>
      <c r="G229" s="12">
        <v>257.8</v>
      </c>
      <c r="H229" s="9" t="s">
        <v>102</v>
      </c>
      <c r="I229" s="9"/>
      <c r="J229" s="9"/>
      <c r="K229" s="9"/>
      <c r="L229" s="12">
        <f t="shared" si="387"/>
        <v>2798311.8</v>
      </c>
      <c r="M229" s="12">
        <f t="shared" si="388"/>
        <v>5013814.1999999993</v>
      </c>
      <c r="N229" s="12">
        <f t="shared" si="374"/>
        <v>2562708</v>
      </c>
      <c r="O229" s="12">
        <f t="shared" si="389"/>
        <v>3567124.1999999997</v>
      </c>
      <c r="P229" s="12">
        <f t="shared" si="390"/>
        <v>2256836.4</v>
      </c>
      <c r="Q229" s="12"/>
      <c r="R229" s="12"/>
      <c r="S229" s="12">
        <f t="shared" si="391"/>
        <v>1227619.7999999998</v>
      </c>
      <c r="T229" s="12"/>
      <c r="U229" s="12">
        <f t="shared" si="392"/>
        <v>458807.39999999997</v>
      </c>
      <c r="V229" s="12">
        <f t="shared" si="378"/>
        <v>144669</v>
      </c>
      <c r="W229" s="9"/>
      <c r="X229" s="12">
        <f t="shared" si="385"/>
        <v>18029890.799999997</v>
      </c>
      <c r="Y229" s="9" t="s">
        <v>2243</v>
      </c>
      <c r="Z229" s="15">
        <v>0</v>
      </c>
      <c r="AA229" s="15">
        <v>0</v>
      </c>
      <c r="AB229" s="15">
        <v>0</v>
      </c>
      <c r="AC229" s="15">
        <v>0</v>
      </c>
    </row>
    <row r="230" spans="1:29" s="7" customFormat="1" ht="93.75" customHeight="1" x14ac:dyDescent="0.25">
      <c r="A230" s="38">
        <f>IF(OR(D230=0,D230=""),"",COUNTA($D$20:D230))</f>
        <v>197</v>
      </c>
      <c r="B230" s="9" t="s">
        <v>429</v>
      </c>
      <c r="C230" s="11" t="s">
        <v>430</v>
      </c>
      <c r="D230" s="15">
        <v>1964</v>
      </c>
      <c r="E230" s="12">
        <v>1376.6</v>
      </c>
      <c r="F230" s="12">
        <v>1270.4000000000001</v>
      </c>
      <c r="G230" s="12">
        <v>0</v>
      </c>
      <c r="H230" s="9" t="s">
        <v>102</v>
      </c>
      <c r="I230" s="9"/>
      <c r="J230" s="9"/>
      <c r="K230" s="9"/>
      <c r="L230" s="12">
        <f t="shared" si="387"/>
        <v>931958.2</v>
      </c>
      <c r="M230" s="12">
        <f t="shared" si="388"/>
        <v>1669815.7999999998</v>
      </c>
      <c r="N230" s="12">
        <f t="shared" si="374"/>
        <v>853492</v>
      </c>
      <c r="O230" s="12">
        <f t="shared" si="389"/>
        <v>1188005.7999999998</v>
      </c>
      <c r="P230" s="12">
        <f t="shared" si="390"/>
        <v>751623.6</v>
      </c>
      <c r="Q230" s="12"/>
      <c r="R230" s="12"/>
      <c r="S230" s="12"/>
      <c r="T230" s="12"/>
      <c r="U230" s="12">
        <f t="shared" si="392"/>
        <v>152802.59999999998</v>
      </c>
      <c r="V230" s="12">
        <f t="shared" si="378"/>
        <v>48181</v>
      </c>
      <c r="W230" s="9"/>
      <c r="X230" s="12">
        <f t="shared" si="385"/>
        <v>5595878.9999999991</v>
      </c>
      <c r="Y230" s="9" t="s">
        <v>2243</v>
      </c>
      <c r="Z230" s="15">
        <v>0</v>
      </c>
      <c r="AA230" s="15">
        <v>0</v>
      </c>
      <c r="AB230" s="15">
        <v>0</v>
      </c>
      <c r="AC230" s="15">
        <v>0</v>
      </c>
    </row>
    <row r="231" spans="1:29" s="7" customFormat="1" ht="93.75" customHeight="1" x14ac:dyDescent="0.25">
      <c r="A231" s="38">
        <f>IF(OR(D231=0,D231=""),"",COUNTA($D$20:D231))</f>
        <v>198</v>
      </c>
      <c r="B231" s="9" t="s">
        <v>431</v>
      </c>
      <c r="C231" s="11" t="s">
        <v>432</v>
      </c>
      <c r="D231" s="15">
        <v>1965</v>
      </c>
      <c r="E231" s="12">
        <v>3855.8</v>
      </c>
      <c r="F231" s="12">
        <v>3102.2</v>
      </c>
      <c r="G231" s="12">
        <v>753.6</v>
      </c>
      <c r="H231" s="9" t="s">
        <v>48</v>
      </c>
      <c r="I231" s="9"/>
      <c r="J231" s="9"/>
      <c r="K231" s="9"/>
      <c r="L231" s="12">
        <f t="shared" si="387"/>
        <v>2610376.6</v>
      </c>
      <c r="M231" s="12">
        <f t="shared" si="388"/>
        <v>4677085.4000000004</v>
      </c>
      <c r="N231" s="12">
        <f t="shared" si="374"/>
        <v>2390596</v>
      </c>
      <c r="O231" s="12">
        <f t="shared" si="389"/>
        <v>3327555.4000000004</v>
      </c>
      <c r="P231" s="12">
        <f t="shared" si="390"/>
        <v>2105266.8000000003</v>
      </c>
      <c r="Q231" s="12"/>
      <c r="R231" s="12"/>
      <c r="S231" s="12">
        <f t="shared" ref="S231:S233" si="393">297*E231</f>
        <v>1145172.6000000001</v>
      </c>
      <c r="T231" s="12"/>
      <c r="U231" s="12">
        <f t="shared" si="392"/>
        <v>427993.80000000005</v>
      </c>
      <c r="V231" s="12">
        <f t="shared" si="378"/>
        <v>134953</v>
      </c>
      <c r="W231" s="9"/>
      <c r="X231" s="12">
        <f t="shared" si="385"/>
        <v>16818999.600000001</v>
      </c>
      <c r="Y231" s="9" t="s">
        <v>2243</v>
      </c>
      <c r="Z231" s="15">
        <v>0</v>
      </c>
      <c r="AA231" s="15">
        <v>0</v>
      </c>
      <c r="AB231" s="15">
        <v>0</v>
      </c>
      <c r="AC231" s="15">
        <v>0</v>
      </c>
    </row>
    <row r="232" spans="1:29" s="7" customFormat="1" ht="93.75" customHeight="1" x14ac:dyDescent="0.25">
      <c r="A232" s="38">
        <f>IF(OR(D232=0,D232=""),"",COUNTA($D$20:D232))</f>
        <v>199</v>
      </c>
      <c r="B232" s="9" t="s">
        <v>433</v>
      </c>
      <c r="C232" s="11" t="s">
        <v>434</v>
      </c>
      <c r="D232" s="15">
        <v>1965</v>
      </c>
      <c r="E232" s="12">
        <v>3910.7</v>
      </c>
      <c r="F232" s="12">
        <v>3142</v>
      </c>
      <c r="G232" s="12">
        <v>0</v>
      </c>
      <c r="H232" s="9" t="s">
        <v>48</v>
      </c>
      <c r="I232" s="9"/>
      <c r="J232" s="9"/>
      <c r="K232" s="9"/>
      <c r="L232" s="12"/>
      <c r="M232" s="12"/>
      <c r="N232" s="12">
        <f t="shared" si="374"/>
        <v>2424634</v>
      </c>
      <c r="O232" s="12"/>
      <c r="P232" s="12"/>
      <c r="Q232" s="12"/>
      <c r="R232" s="12"/>
      <c r="S232" s="12">
        <f t="shared" si="393"/>
        <v>1161477.8999999999</v>
      </c>
      <c r="T232" s="12"/>
      <c r="U232" s="12">
        <f t="shared" si="392"/>
        <v>434087.69999999995</v>
      </c>
      <c r="V232" s="12">
        <f t="shared" si="378"/>
        <v>136874.5</v>
      </c>
      <c r="W232" s="9"/>
      <c r="X232" s="12">
        <f t="shared" si="385"/>
        <v>4157074.0999999996</v>
      </c>
      <c r="Y232" s="9" t="s">
        <v>2243</v>
      </c>
      <c r="Z232" s="15">
        <v>0</v>
      </c>
      <c r="AA232" s="15">
        <v>0</v>
      </c>
      <c r="AB232" s="15">
        <v>0</v>
      </c>
      <c r="AC232" s="15">
        <v>0</v>
      </c>
    </row>
    <row r="233" spans="1:29" s="7" customFormat="1" ht="93.75" customHeight="1" x14ac:dyDescent="0.25">
      <c r="A233" s="38">
        <f>IF(OR(D233=0,D233=""),"",COUNTA($D$20:D233))</f>
        <v>200</v>
      </c>
      <c r="B233" s="9" t="s">
        <v>435</v>
      </c>
      <c r="C233" s="11" t="s">
        <v>436</v>
      </c>
      <c r="D233" s="15">
        <v>1965</v>
      </c>
      <c r="E233" s="12">
        <v>3864.6</v>
      </c>
      <c r="F233" s="12">
        <v>3111</v>
      </c>
      <c r="G233" s="12">
        <v>753.6</v>
      </c>
      <c r="H233" s="9" t="s">
        <v>48</v>
      </c>
      <c r="I233" s="9"/>
      <c r="J233" s="9"/>
      <c r="K233" s="9"/>
      <c r="L233" s="12">
        <f t="shared" si="387"/>
        <v>2616334.1999999997</v>
      </c>
      <c r="M233" s="12">
        <f t="shared" si="388"/>
        <v>4687759.8</v>
      </c>
      <c r="N233" s="12">
        <f t="shared" si="374"/>
        <v>2396052</v>
      </c>
      <c r="O233" s="12">
        <f t="shared" si="389"/>
        <v>3335149.8</v>
      </c>
      <c r="P233" s="12">
        <f t="shared" si="390"/>
        <v>2110071.6</v>
      </c>
      <c r="Q233" s="12"/>
      <c r="R233" s="12"/>
      <c r="S233" s="12">
        <f t="shared" si="393"/>
        <v>1147786.2</v>
      </c>
      <c r="T233" s="12"/>
      <c r="U233" s="12">
        <f t="shared" si="392"/>
        <v>428970.6</v>
      </c>
      <c r="V233" s="12">
        <f t="shared" si="378"/>
        <v>135261</v>
      </c>
      <c r="W233" s="9"/>
      <c r="X233" s="12">
        <f t="shared" si="385"/>
        <v>16857385.199999999</v>
      </c>
      <c r="Y233" s="9" t="s">
        <v>2243</v>
      </c>
      <c r="Z233" s="15">
        <v>0</v>
      </c>
      <c r="AA233" s="15">
        <v>0</v>
      </c>
      <c r="AB233" s="15">
        <v>0</v>
      </c>
      <c r="AC233" s="15">
        <v>0</v>
      </c>
    </row>
    <row r="234" spans="1:29" s="7" customFormat="1" ht="93.75" customHeight="1" x14ac:dyDescent="0.25">
      <c r="A234" s="38">
        <f>IF(OR(D234=0,D234=""),"",COUNTA($D$20:D234))</f>
        <v>201</v>
      </c>
      <c r="B234" s="9" t="s">
        <v>437</v>
      </c>
      <c r="C234" s="11" t="s">
        <v>438</v>
      </c>
      <c r="D234" s="15">
        <v>1965</v>
      </c>
      <c r="E234" s="12">
        <v>3581.6</v>
      </c>
      <c r="F234" s="12">
        <v>2697.6</v>
      </c>
      <c r="G234" s="12">
        <v>8.9</v>
      </c>
      <c r="H234" s="9" t="s">
        <v>534</v>
      </c>
      <c r="I234" s="9"/>
      <c r="J234" s="9"/>
      <c r="K234" s="9"/>
      <c r="L234" s="12">
        <f>432*E234</f>
        <v>1547251.2</v>
      </c>
      <c r="M234" s="12">
        <f>1097*E234</f>
        <v>3929015.1999999997</v>
      </c>
      <c r="N234" s="12">
        <f>633*E234</f>
        <v>2267152.7999999998</v>
      </c>
      <c r="O234" s="12">
        <f>398*E234</f>
        <v>1425476.8</v>
      </c>
      <c r="P234" s="12">
        <f>670*E234</f>
        <v>2399672</v>
      </c>
      <c r="Q234" s="12"/>
      <c r="R234" s="12"/>
      <c r="S234" s="12">
        <f>100*E234</f>
        <v>358160</v>
      </c>
      <c r="T234" s="12"/>
      <c r="U234" s="12">
        <f>80*E234</f>
        <v>286528</v>
      </c>
      <c r="V234" s="12">
        <f>34*E234</f>
        <v>121774.39999999999</v>
      </c>
      <c r="W234" s="9"/>
      <c r="X234" s="12">
        <f t="shared" si="385"/>
        <v>12335030.4</v>
      </c>
      <c r="Y234" s="9" t="s">
        <v>2243</v>
      </c>
      <c r="Z234" s="15">
        <v>0</v>
      </c>
      <c r="AA234" s="15">
        <v>0</v>
      </c>
      <c r="AB234" s="15">
        <v>0</v>
      </c>
      <c r="AC234" s="15">
        <v>0</v>
      </c>
    </row>
    <row r="235" spans="1:29" s="7" customFormat="1" ht="93.75" customHeight="1" x14ac:dyDescent="0.25">
      <c r="A235" s="38">
        <f>IF(OR(D235=0,D235=""),"",COUNTA($D$20:D235))</f>
        <v>202</v>
      </c>
      <c r="B235" s="9" t="s">
        <v>439</v>
      </c>
      <c r="C235" s="11" t="s">
        <v>440</v>
      </c>
      <c r="D235" s="15">
        <v>1965</v>
      </c>
      <c r="E235" s="12">
        <v>4070</v>
      </c>
      <c r="F235" s="12">
        <v>2500.6</v>
      </c>
      <c r="G235" s="12">
        <v>49.9</v>
      </c>
      <c r="H235" s="9" t="s">
        <v>102</v>
      </c>
      <c r="I235" s="9"/>
      <c r="J235" s="9"/>
      <c r="K235" s="9"/>
      <c r="L235" s="12">
        <f t="shared" ref="L235:L238" si="394">677*E235</f>
        <v>2755390</v>
      </c>
      <c r="M235" s="12">
        <f t="shared" ref="M235:M238" si="395">1213*E235</f>
        <v>4936910</v>
      </c>
      <c r="N235" s="12">
        <f t="shared" ref="N235:N238" si="396">620*E235</f>
        <v>2523400</v>
      </c>
      <c r="O235" s="12">
        <f t="shared" ref="O235:O238" si="397">863*E235</f>
        <v>3512410</v>
      </c>
      <c r="P235" s="12">
        <f t="shared" ref="P235:P238" si="398">546*E235</f>
        <v>2222220</v>
      </c>
      <c r="Q235" s="12"/>
      <c r="R235" s="12"/>
      <c r="S235" s="12">
        <f>297*E235</f>
        <v>1208790</v>
      </c>
      <c r="T235" s="12"/>
      <c r="U235" s="12">
        <f>111*E235</f>
        <v>451770</v>
      </c>
      <c r="V235" s="12">
        <f t="shared" ref="V235:V238" si="399">35*E235</f>
        <v>142450</v>
      </c>
      <c r="W235" s="9"/>
      <c r="X235" s="12">
        <f t="shared" si="385"/>
        <v>17753340</v>
      </c>
      <c r="Y235" s="9" t="s">
        <v>2243</v>
      </c>
      <c r="Z235" s="15">
        <v>0</v>
      </c>
      <c r="AA235" s="15">
        <v>0</v>
      </c>
      <c r="AB235" s="15">
        <v>0</v>
      </c>
      <c r="AC235" s="15">
        <v>0</v>
      </c>
    </row>
    <row r="236" spans="1:29" s="7" customFormat="1" ht="93.75" customHeight="1" x14ac:dyDescent="0.25">
      <c r="A236" s="38">
        <f>IF(OR(D236=0,D236=""),"",COUNTA($D$20:D236))</f>
        <v>203</v>
      </c>
      <c r="B236" s="9" t="s">
        <v>441</v>
      </c>
      <c r="C236" s="11" t="s">
        <v>442</v>
      </c>
      <c r="D236" s="15">
        <v>1965</v>
      </c>
      <c r="E236" s="12">
        <v>7766.2</v>
      </c>
      <c r="F236" s="12">
        <v>2543.67</v>
      </c>
      <c r="G236" s="12">
        <v>2063</v>
      </c>
      <c r="H236" s="9" t="s">
        <v>102</v>
      </c>
      <c r="I236" s="9"/>
      <c r="J236" s="9"/>
      <c r="K236" s="9"/>
      <c r="L236" s="12">
        <f t="shared" si="394"/>
        <v>5257717.3999999994</v>
      </c>
      <c r="M236" s="12">
        <f t="shared" si="395"/>
        <v>9420400.5999999996</v>
      </c>
      <c r="N236" s="12">
        <f t="shared" si="396"/>
        <v>4815044</v>
      </c>
      <c r="O236" s="12">
        <f t="shared" si="397"/>
        <v>6702230.5999999996</v>
      </c>
      <c r="P236" s="12">
        <f t="shared" si="398"/>
        <v>4240345.2</v>
      </c>
      <c r="Q236" s="12"/>
      <c r="R236" s="12"/>
      <c r="S236" s="12"/>
      <c r="T236" s="12"/>
      <c r="U236" s="12"/>
      <c r="V236" s="12">
        <f t="shared" si="399"/>
        <v>271817</v>
      </c>
      <c r="W236" s="9"/>
      <c r="X236" s="12">
        <f t="shared" si="385"/>
        <v>30707554.800000001</v>
      </c>
      <c r="Y236" s="9" t="s">
        <v>2243</v>
      </c>
      <c r="Z236" s="15">
        <v>0</v>
      </c>
      <c r="AA236" s="15">
        <v>0</v>
      </c>
      <c r="AB236" s="15">
        <v>0</v>
      </c>
      <c r="AC236" s="15">
        <v>0</v>
      </c>
    </row>
    <row r="237" spans="1:29" s="7" customFormat="1" ht="93.75" customHeight="1" x14ac:dyDescent="0.25">
      <c r="A237" s="38">
        <f>IF(OR(D237=0,D237=""),"",COUNTA($D$20:D237))</f>
        <v>204</v>
      </c>
      <c r="B237" s="9" t="s">
        <v>443</v>
      </c>
      <c r="C237" s="11" t="s">
        <v>444</v>
      </c>
      <c r="D237" s="15">
        <v>1965</v>
      </c>
      <c r="E237" s="12">
        <v>4465.1000000000004</v>
      </c>
      <c r="F237" s="12">
        <v>3516.3</v>
      </c>
      <c r="G237" s="12">
        <v>0</v>
      </c>
      <c r="H237" s="9" t="s">
        <v>48</v>
      </c>
      <c r="I237" s="9"/>
      <c r="J237" s="9"/>
      <c r="K237" s="9"/>
      <c r="L237" s="12">
        <f t="shared" si="394"/>
        <v>3022872.7</v>
      </c>
      <c r="M237" s="12">
        <f t="shared" si="395"/>
        <v>5416166.3000000007</v>
      </c>
      <c r="N237" s="12">
        <f t="shared" si="396"/>
        <v>2768362</v>
      </c>
      <c r="O237" s="12">
        <f t="shared" si="397"/>
        <v>3853381.3000000003</v>
      </c>
      <c r="P237" s="12">
        <f t="shared" si="398"/>
        <v>2437944.6</v>
      </c>
      <c r="Q237" s="12"/>
      <c r="R237" s="12"/>
      <c r="S237" s="12">
        <f t="shared" ref="S237:S240" si="400">297*E237</f>
        <v>1326134.7000000002</v>
      </c>
      <c r="T237" s="12"/>
      <c r="U237" s="12">
        <f t="shared" ref="U237:U240" si="401">111*E237</f>
        <v>495626.10000000003</v>
      </c>
      <c r="V237" s="12">
        <f t="shared" si="399"/>
        <v>156278.5</v>
      </c>
      <c r="W237" s="9"/>
      <c r="X237" s="12">
        <f t="shared" si="385"/>
        <v>19476766.200000003</v>
      </c>
      <c r="Y237" s="9" t="s">
        <v>2243</v>
      </c>
      <c r="Z237" s="15">
        <v>0</v>
      </c>
      <c r="AA237" s="15">
        <v>0</v>
      </c>
      <c r="AB237" s="15">
        <v>0</v>
      </c>
      <c r="AC237" s="15">
        <v>0</v>
      </c>
    </row>
    <row r="238" spans="1:29" s="7" customFormat="1" ht="93.75" customHeight="1" x14ac:dyDescent="0.25">
      <c r="A238" s="38">
        <f>IF(OR(D238=0,D238=""),"",COUNTA($D$20:D238))</f>
        <v>205</v>
      </c>
      <c r="B238" s="9" t="s">
        <v>445</v>
      </c>
      <c r="C238" s="11" t="s">
        <v>446</v>
      </c>
      <c r="D238" s="15">
        <v>1965</v>
      </c>
      <c r="E238" s="12">
        <v>5766.2</v>
      </c>
      <c r="F238" s="12">
        <v>2499.1</v>
      </c>
      <c r="G238" s="12">
        <v>2012.2</v>
      </c>
      <c r="H238" s="9" t="s">
        <v>48</v>
      </c>
      <c r="I238" s="9"/>
      <c r="J238" s="9"/>
      <c r="K238" s="9"/>
      <c r="L238" s="12">
        <f t="shared" si="394"/>
        <v>3903717.4</v>
      </c>
      <c r="M238" s="12">
        <f t="shared" si="395"/>
        <v>6994400.5999999996</v>
      </c>
      <c r="N238" s="12">
        <f t="shared" si="396"/>
        <v>3575044</v>
      </c>
      <c r="O238" s="12">
        <f t="shared" si="397"/>
        <v>4976230.5999999996</v>
      </c>
      <c r="P238" s="12">
        <f t="shared" si="398"/>
        <v>3148345.1999999997</v>
      </c>
      <c r="Q238" s="12"/>
      <c r="R238" s="12"/>
      <c r="S238" s="12">
        <f t="shared" si="400"/>
        <v>1712561.4</v>
      </c>
      <c r="T238" s="12"/>
      <c r="U238" s="12">
        <f t="shared" si="401"/>
        <v>640048.19999999995</v>
      </c>
      <c r="V238" s="12">
        <f t="shared" si="399"/>
        <v>201817</v>
      </c>
      <c r="W238" s="9"/>
      <c r="X238" s="12">
        <f t="shared" si="385"/>
        <v>25152164.399999999</v>
      </c>
      <c r="Y238" s="9" t="s">
        <v>2243</v>
      </c>
      <c r="Z238" s="15">
        <v>0</v>
      </c>
      <c r="AA238" s="15">
        <v>0</v>
      </c>
      <c r="AB238" s="15">
        <v>0</v>
      </c>
      <c r="AC238" s="15">
        <v>0</v>
      </c>
    </row>
    <row r="239" spans="1:29" s="7" customFormat="1" ht="93.75" customHeight="1" x14ac:dyDescent="0.25">
      <c r="A239" s="38">
        <f>IF(OR(D239=0,D239=""),"",COUNTA($D$20:D239))</f>
        <v>206</v>
      </c>
      <c r="B239" s="9" t="s">
        <v>447</v>
      </c>
      <c r="C239" s="11" t="s">
        <v>448</v>
      </c>
      <c r="D239" s="15">
        <v>1965</v>
      </c>
      <c r="E239" s="12">
        <v>4278.3999999999996</v>
      </c>
      <c r="F239" s="12">
        <v>3201.1</v>
      </c>
      <c r="G239" s="12">
        <v>0</v>
      </c>
      <c r="H239" s="9" t="s">
        <v>48</v>
      </c>
      <c r="I239" s="9"/>
      <c r="J239" s="9"/>
      <c r="K239" s="9"/>
      <c r="L239" s="12"/>
      <c r="M239" s="12"/>
      <c r="N239" s="12"/>
      <c r="O239" s="12"/>
      <c r="P239" s="12"/>
      <c r="Q239" s="12"/>
      <c r="R239" s="12"/>
      <c r="S239" s="12">
        <f t="shared" si="400"/>
        <v>1270684.7999999998</v>
      </c>
      <c r="T239" s="12">
        <f t="shared" ref="T239:T240" si="402">2771*E239</f>
        <v>11855446.399999999</v>
      </c>
      <c r="U239" s="12">
        <f t="shared" si="401"/>
        <v>474902.39999999997</v>
      </c>
      <c r="V239" s="12"/>
      <c r="W239" s="9"/>
      <c r="X239" s="12">
        <f t="shared" si="385"/>
        <v>13601033.6</v>
      </c>
      <c r="Y239" s="9" t="s">
        <v>2243</v>
      </c>
      <c r="Z239" s="15">
        <v>0</v>
      </c>
      <c r="AA239" s="15">
        <v>0</v>
      </c>
      <c r="AB239" s="15">
        <v>0</v>
      </c>
      <c r="AC239" s="15">
        <v>0</v>
      </c>
    </row>
    <row r="240" spans="1:29" s="7" customFormat="1" ht="93.75" customHeight="1" x14ac:dyDescent="0.25">
      <c r="A240" s="38">
        <f>IF(OR(D240=0,D240=""),"",COUNTA($D$20:D240))</f>
        <v>207</v>
      </c>
      <c r="B240" s="9" t="s">
        <v>449</v>
      </c>
      <c r="C240" s="11" t="s">
        <v>450</v>
      </c>
      <c r="D240" s="15">
        <v>1965</v>
      </c>
      <c r="E240" s="12">
        <v>5045.1000000000004</v>
      </c>
      <c r="F240" s="12">
        <v>3567.3</v>
      </c>
      <c r="G240" s="12">
        <v>0</v>
      </c>
      <c r="H240" s="9" t="s">
        <v>48</v>
      </c>
      <c r="I240" s="9"/>
      <c r="J240" s="9"/>
      <c r="K240" s="9"/>
      <c r="L240" s="12">
        <f>677*E240</f>
        <v>3415532.7</v>
      </c>
      <c r="M240" s="12">
        <f>1213*E240</f>
        <v>6119706.3000000007</v>
      </c>
      <c r="N240" s="12">
        <f t="shared" ref="N240:N257" si="403">620*E240</f>
        <v>3127962</v>
      </c>
      <c r="O240" s="12">
        <f>863*E240</f>
        <v>4353921.3000000007</v>
      </c>
      <c r="P240" s="12">
        <f>546*E240</f>
        <v>2754624.6</v>
      </c>
      <c r="Q240" s="12"/>
      <c r="R240" s="12">
        <f>2340*E240</f>
        <v>11805534</v>
      </c>
      <c r="S240" s="12">
        <f t="shared" si="400"/>
        <v>1498394.7000000002</v>
      </c>
      <c r="T240" s="12">
        <f t="shared" si="402"/>
        <v>13979972.100000001</v>
      </c>
      <c r="U240" s="12">
        <f t="shared" si="401"/>
        <v>560006.10000000009</v>
      </c>
      <c r="V240" s="12">
        <f t="shared" ref="V240:V257" si="404">35*E240</f>
        <v>176578.5</v>
      </c>
      <c r="W240" s="9"/>
      <c r="X240" s="12">
        <f t="shared" si="385"/>
        <v>47792232.300000004</v>
      </c>
      <c r="Y240" s="9" t="s">
        <v>2243</v>
      </c>
      <c r="Z240" s="15">
        <v>0</v>
      </c>
      <c r="AA240" s="15">
        <v>0</v>
      </c>
      <c r="AB240" s="15">
        <v>0</v>
      </c>
      <c r="AC240" s="15">
        <v>0</v>
      </c>
    </row>
    <row r="241" spans="1:29" s="7" customFormat="1" ht="93.75" customHeight="1" x14ac:dyDescent="0.25">
      <c r="A241" s="38">
        <f>IF(OR(D241=0,D241=""),"",COUNTA($D$20:D241))</f>
        <v>208</v>
      </c>
      <c r="B241" s="9" t="s">
        <v>451</v>
      </c>
      <c r="C241" s="11" t="s">
        <v>452</v>
      </c>
      <c r="D241" s="15">
        <v>1965</v>
      </c>
      <c r="E241" s="12">
        <v>4656.7</v>
      </c>
      <c r="F241" s="12">
        <v>3544.1</v>
      </c>
      <c r="G241" s="12">
        <v>1112.5999999999999</v>
      </c>
      <c r="H241" s="9" t="s">
        <v>48</v>
      </c>
      <c r="I241" s="9"/>
      <c r="J241" s="9"/>
      <c r="K241" s="9"/>
      <c r="L241" s="12"/>
      <c r="M241" s="12"/>
      <c r="N241" s="12">
        <f t="shared" si="403"/>
        <v>2887154</v>
      </c>
      <c r="O241" s="12"/>
      <c r="P241" s="12"/>
      <c r="Q241" s="12"/>
      <c r="R241" s="12"/>
      <c r="S241" s="12"/>
      <c r="T241" s="12"/>
      <c r="U241" s="12"/>
      <c r="V241" s="12">
        <f t="shared" si="404"/>
        <v>162984.5</v>
      </c>
      <c r="W241" s="9"/>
      <c r="X241" s="12">
        <f t="shared" si="385"/>
        <v>3050138.5</v>
      </c>
      <c r="Y241" s="9" t="s">
        <v>2243</v>
      </c>
      <c r="Z241" s="15">
        <v>0</v>
      </c>
      <c r="AA241" s="15">
        <v>0</v>
      </c>
      <c r="AB241" s="15">
        <v>0</v>
      </c>
      <c r="AC241" s="15">
        <v>0</v>
      </c>
    </row>
    <row r="242" spans="1:29" s="7" customFormat="1" ht="93.75" customHeight="1" x14ac:dyDescent="0.25">
      <c r="A242" s="38">
        <f>IF(OR(D242=0,D242=""),"",COUNTA($D$20:D242))</f>
        <v>209</v>
      </c>
      <c r="B242" s="9" t="s">
        <v>453</v>
      </c>
      <c r="C242" s="11" t="s">
        <v>454</v>
      </c>
      <c r="D242" s="15">
        <v>1965</v>
      </c>
      <c r="E242" s="12">
        <v>4658.8999999999996</v>
      </c>
      <c r="F242" s="12">
        <v>3510.2</v>
      </c>
      <c r="G242" s="12">
        <v>0</v>
      </c>
      <c r="H242" s="9" t="s">
        <v>48</v>
      </c>
      <c r="I242" s="9"/>
      <c r="J242" s="9"/>
      <c r="K242" s="9"/>
      <c r="L242" s="12"/>
      <c r="M242" s="12"/>
      <c r="N242" s="12">
        <f t="shared" si="403"/>
        <v>2888518</v>
      </c>
      <c r="O242" s="12">
        <f t="shared" ref="O242:O246" si="405">863*E242</f>
        <v>4020630.6999999997</v>
      </c>
      <c r="P242" s="12">
        <f t="shared" ref="P242:P246" si="406">546*E242</f>
        <v>2543759.4</v>
      </c>
      <c r="Q242" s="12"/>
      <c r="R242" s="12"/>
      <c r="S242" s="12">
        <f t="shared" ref="S242:S246" si="407">297*E242</f>
        <v>1383693.2999999998</v>
      </c>
      <c r="T242" s="12"/>
      <c r="U242" s="12">
        <f t="shared" ref="U242:U246" si="408">111*E242</f>
        <v>517137.89999999997</v>
      </c>
      <c r="V242" s="12">
        <f t="shared" si="404"/>
        <v>163061.5</v>
      </c>
      <c r="W242" s="9"/>
      <c r="X242" s="12">
        <f t="shared" si="385"/>
        <v>11516800.799999999</v>
      </c>
      <c r="Y242" s="9" t="s">
        <v>2243</v>
      </c>
      <c r="Z242" s="15">
        <v>0</v>
      </c>
      <c r="AA242" s="15">
        <v>0</v>
      </c>
      <c r="AB242" s="15">
        <v>0</v>
      </c>
      <c r="AC242" s="15">
        <v>0</v>
      </c>
    </row>
    <row r="243" spans="1:29" s="7" customFormat="1" ht="93.75" customHeight="1" x14ac:dyDescent="0.25">
      <c r="A243" s="38">
        <f>IF(OR(D243=0,D243=""),"",COUNTA($D$20:D243))</f>
        <v>210</v>
      </c>
      <c r="B243" s="9" t="s">
        <v>455</v>
      </c>
      <c r="C243" s="11" t="s">
        <v>456</v>
      </c>
      <c r="D243" s="15">
        <v>1965</v>
      </c>
      <c r="E243" s="12">
        <v>3323.1</v>
      </c>
      <c r="F243" s="12">
        <v>2472.4</v>
      </c>
      <c r="G243" s="12">
        <v>117.3</v>
      </c>
      <c r="H243" s="9" t="s">
        <v>48</v>
      </c>
      <c r="I243" s="9"/>
      <c r="J243" s="9"/>
      <c r="K243" s="9"/>
      <c r="L243" s="12">
        <f t="shared" ref="L243:L246" si="409">677*E243</f>
        <v>2249738.6999999997</v>
      </c>
      <c r="M243" s="12">
        <f t="shared" ref="M243:M246" si="410">1213*E243</f>
        <v>4030920.3</v>
      </c>
      <c r="N243" s="12">
        <f t="shared" si="403"/>
        <v>2060322</v>
      </c>
      <c r="O243" s="12">
        <f t="shared" si="405"/>
        <v>2867835.3</v>
      </c>
      <c r="P243" s="12">
        <f t="shared" si="406"/>
        <v>1814412.5999999999</v>
      </c>
      <c r="Q243" s="12"/>
      <c r="R243" s="12">
        <f>2340*E243</f>
        <v>7776054</v>
      </c>
      <c r="S243" s="12">
        <f t="shared" si="407"/>
        <v>986960.7</v>
      </c>
      <c r="T243" s="12">
        <f>2771*E243</f>
        <v>9208310.0999999996</v>
      </c>
      <c r="U243" s="12">
        <f t="shared" si="408"/>
        <v>368864.1</v>
      </c>
      <c r="V243" s="12">
        <f t="shared" si="404"/>
        <v>116308.5</v>
      </c>
      <c r="W243" s="12">
        <f t="shared" ref="W243" si="411">(L243+M243+N243+O243+P243+Q243+R243+S243+T243+U243)*0.0214</f>
        <v>671177.14091999992</v>
      </c>
      <c r="X243" s="12">
        <f t="shared" si="385"/>
        <v>32150903.440919995</v>
      </c>
      <c r="Y243" s="9" t="s">
        <v>2243</v>
      </c>
      <c r="Z243" s="15">
        <v>0</v>
      </c>
      <c r="AA243" s="15">
        <v>0</v>
      </c>
      <c r="AB243" s="15">
        <v>0</v>
      </c>
      <c r="AC243" s="15">
        <v>0</v>
      </c>
    </row>
    <row r="244" spans="1:29" s="7" customFormat="1" ht="93.75" customHeight="1" x14ac:dyDescent="0.25">
      <c r="A244" s="38">
        <f>IF(OR(D244=0,D244=""),"",COUNTA($D$20:D244))</f>
        <v>211</v>
      </c>
      <c r="B244" s="9" t="s">
        <v>457</v>
      </c>
      <c r="C244" s="11" t="s">
        <v>458</v>
      </c>
      <c r="D244" s="15">
        <v>1965</v>
      </c>
      <c r="E244" s="12">
        <v>4663.21</v>
      </c>
      <c r="F244" s="12">
        <v>3512</v>
      </c>
      <c r="G244" s="12">
        <v>0</v>
      </c>
      <c r="H244" s="9" t="s">
        <v>48</v>
      </c>
      <c r="I244" s="9"/>
      <c r="J244" s="9"/>
      <c r="K244" s="9"/>
      <c r="L244" s="12">
        <f t="shared" si="409"/>
        <v>3156993.17</v>
      </c>
      <c r="M244" s="12">
        <f t="shared" si="410"/>
        <v>5656473.7300000004</v>
      </c>
      <c r="N244" s="12">
        <f t="shared" si="403"/>
        <v>2891190.2</v>
      </c>
      <c r="O244" s="12">
        <f t="shared" si="405"/>
        <v>4024350.23</v>
      </c>
      <c r="P244" s="12">
        <f t="shared" si="406"/>
        <v>2546112.66</v>
      </c>
      <c r="Q244" s="12"/>
      <c r="R244" s="12"/>
      <c r="S244" s="12">
        <f t="shared" si="407"/>
        <v>1384973.37</v>
      </c>
      <c r="T244" s="12"/>
      <c r="U244" s="12">
        <f t="shared" si="408"/>
        <v>517616.31</v>
      </c>
      <c r="V244" s="12">
        <f t="shared" si="404"/>
        <v>163212.35</v>
      </c>
      <c r="W244" s="9"/>
      <c r="X244" s="12">
        <f t="shared" si="385"/>
        <v>20340922.020000003</v>
      </c>
      <c r="Y244" s="9" t="s">
        <v>2243</v>
      </c>
      <c r="Z244" s="15">
        <v>0</v>
      </c>
      <c r="AA244" s="15">
        <v>0</v>
      </c>
      <c r="AB244" s="15">
        <v>0</v>
      </c>
      <c r="AC244" s="15">
        <v>0</v>
      </c>
    </row>
    <row r="245" spans="1:29" s="7" customFormat="1" ht="93.75" customHeight="1" x14ac:dyDescent="0.25">
      <c r="A245" s="38">
        <f>IF(OR(D245=0,D245=""),"",COUNTA($D$20:D245))</f>
        <v>212</v>
      </c>
      <c r="B245" s="9" t="s">
        <v>459</v>
      </c>
      <c r="C245" s="11" t="s">
        <v>460</v>
      </c>
      <c r="D245" s="20">
        <v>1965</v>
      </c>
      <c r="E245" s="13">
        <v>4642</v>
      </c>
      <c r="F245" s="13">
        <v>3495</v>
      </c>
      <c r="G245" s="13">
        <v>0</v>
      </c>
      <c r="H245" s="9" t="s">
        <v>48</v>
      </c>
      <c r="I245" s="9"/>
      <c r="J245" s="9"/>
      <c r="K245" s="9"/>
      <c r="L245" s="12">
        <f t="shared" si="409"/>
        <v>3142634</v>
      </c>
      <c r="M245" s="12">
        <f t="shared" si="410"/>
        <v>5630746</v>
      </c>
      <c r="N245" s="12">
        <f t="shared" si="403"/>
        <v>2878040</v>
      </c>
      <c r="O245" s="12">
        <f t="shared" si="405"/>
        <v>4006046</v>
      </c>
      <c r="P245" s="12">
        <f t="shared" si="406"/>
        <v>2534532</v>
      </c>
      <c r="Q245" s="12"/>
      <c r="R245" s="12"/>
      <c r="S245" s="12">
        <f t="shared" si="407"/>
        <v>1378674</v>
      </c>
      <c r="T245" s="12"/>
      <c r="U245" s="12">
        <f t="shared" si="408"/>
        <v>515262</v>
      </c>
      <c r="V245" s="12">
        <f t="shared" si="404"/>
        <v>162470</v>
      </c>
      <c r="W245" s="9"/>
      <c r="X245" s="12">
        <f t="shared" si="385"/>
        <v>20248404</v>
      </c>
      <c r="Y245" s="9" t="s">
        <v>2243</v>
      </c>
      <c r="Z245" s="15">
        <v>0</v>
      </c>
      <c r="AA245" s="15">
        <v>0</v>
      </c>
      <c r="AB245" s="15">
        <v>0</v>
      </c>
      <c r="AC245" s="15">
        <v>0</v>
      </c>
    </row>
    <row r="246" spans="1:29" s="7" customFormat="1" ht="93.75" customHeight="1" x14ac:dyDescent="0.25">
      <c r="A246" s="38">
        <f>IF(OR(D246=0,D246=""),"",COUNTA($D$20:D246))</f>
        <v>213</v>
      </c>
      <c r="B246" s="9" t="s">
        <v>461</v>
      </c>
      <c r="C246" s="11" t="s">
        <v>462</v>
      </c>
      <c r="D246" s="15">
        <v>1965</v>
      </c>
      <c r="E246" s="12">
        <v>5678.4</v>
      </c>
      <c r="F246" s="12">
        <v>3524.3</v>
      </c>
      <c r="G246" s="12">
        <v>2154.1</v>
      </c>
      <c r="H246" s="9" t="s">
        <v>48</v>
      </c>
      <c r="I246" s="9"/>
      <c r="J246" s="9"/>
      <c r="K246" s="9"/>
      <c r="L246" s="12">
        <f t="shared" si="409"/>
        <v>3844276.8</v>
      </c>
      <c r="M246" s="12">
        <f t="shared" si="410"/>
        <v>6887899.1999999993</v>
      </c>
      <c r="N246" s="12">
        <f t="shared" si="403"/>
        <v>3520608</v>
      </c>
      <c r="O246" s="12">
        <f t="shared" si="405"/>
        <v>4900459.1999999993</v>
      </c>
      <c r="P246" s="12">
        <f t="shared" si="406"/>
        <v>3100406.4</v>
      </c>
      <c r="Q246" s="12"/>
      <c r="R246" s="12"/>
      <c r="S246" s="12">
        <f t="shared" si="407"/>
        <v>1686484.7999999998</v>
      </c>
      <c r="T246" s="12"/>
      <c r="U246" s="12">
        <f t="shared" si="408"/>
        <v>630302.39999999991</v>
      </c>
      <c r="V246" s="12">
        <f t="shared" si="404"/>
        <v>198744</v>
      </c>
      <c r="W246" s="9"/>
      <c r="X246" s="12">
        <f t="shared" si="385"/>
        <v>24769180.799999997</v>
      </c>
      <c r="Y246" s="9" t="s">
        <v>2243</v>
      </c>
      <c r="Z246" s="15">
        <v>0</v>
      </c>
      <c r="AA246" s="15">
        <v>0</v>
      </c>
      <c r="AB246" s="15">
        <v>0</v>
      </c>
      <c r="AC246" s="15">
        <v>0</v>
      </c>
    </row>
    <row r="247" spans="1:29" s="7" customFormat="1" ht="93.75" customHeight="1" x14ac:dyDescent="0.25">
      <c r="A247" s="38">
        <f>IF(OR(D247=0,D247=""),"",COUNTA($D$20:D247))</f>
        <v>214</v>
      </c>
      <c r="B247" s="9" t="s">
        <v>463</v>
      </c>
      <c r="C247" s="11" t="s">
        <v>464</v>
      </c>
      <c r="D247" s="15">
        <v>1965</v>
      </c>
      <c r="E247" s="12">
        <v>3427</v>
      </c>
      <c r="F247" s="12">
        <v>2574.9</v>
      </c>
      <c r="G247" s="12">
        <v>0</v>
      </c>
      <c r="H247" s="9" t="s">
        <v>48</v>
      </c>
      <c r="I247" s="9"/>
      <c r="J247" s="9"/>
      <c r="K247" s="9"/>
      <c r="L247" s="12"/>
      <c r="M247" s="12"/>
      <c r="N247" s="12">
        <f t="shared" si="403"/>
        <v>2124740</v>
      </c>
      <c r="O247" s="12"/>
      <c r="P247" s="12"/>
      <c r="Q247" s="12"/>
      <c r="R247" s="12"/>
      <c r="S247" s="12"/>
      <c r="T247" s="12"/>
      <c r="U247" s="12"/>
      <c r="V247" s="12">
        <f t="shared" si="404"/>
        <v>119945</v>
      </c>
      <c r="W247" s="12"/>
      <c r="X247" s="12">
        <f t="shared" si="385"/>
        <v>2244685</v>
      </c>
      <c r="Y247" s="9" t="s">
        <v>2243</v>
      </c>
      <c r="Z247" s="15">
        <v>0</v>
      </c>
      <c r="AA247" s="15">
        <v>0</v>
      </c>
      <c r="AB247" s="15">
        <v>0</v>
      </c>
      <c r="AC247" s="15">
        <v>0</v>
      </c>
    </row>
    <row r="248" spans="1:29" s="7" customFormat="1" ht="93.75" customHeight="1" x14ac:dyDescent="0.25">
      <c r="A248" s="38">
        <f>IF(OR(D248=0,D248=""),"",COUNTA($D$20:D248))</f>
        <v>215</v>
      </c>
      <c r="B248" s="9" t="s">
        <v>465</v>
      </c>
      <c r="C248" s="11" t="s">
        <v>466</v>
      </c>
      <c r="D248" s="15">
        <v>1965</v>
      </c>
      <c r="E248" s="12">
        <v>3457.7</v>
      </c>
      <c r="F248" s="12">
        <v>2579.6999999999998</v>
      </c>
      <c r="G248" s="12">
        <v>0</v>
      </c>
      <c r="H248" s="9" t="s">
        <v>48</v>
      </c>
      <c r="I248" s="9"/>
      <c r="J248" s="9"/>
      <c r="K248" s="9"/>
      <c r="L248" s="12">
        <f t="shared" ref="L248:L253" si="412">677*E248</f>
        <v>2340862.9</v>
      </c>
      <c r="M248" s="12">
        <f t="shared" ref="M248:M251" si="413">1213*E248</f>
        <v>4194190.0999999996</v>
      </c>
      <c r="N248" s="12">
        <f t="shared" si="403"/>
        <v>2143774</v>
      </c>
      <c r="O248" s="12">
        <f t="shared" ref="O248:O251" si="414">863*E248</f>
        <v>2983995.0999999996</v>
      </c>
      <c r="P248" s="12">
        <f t="shared" ref="P248:P257" si="415">546*E248</f>
        <v>1887904.2</v>
      </c>
      <c r="Q248" s="12"/>
      <c r="R248" s="12"/>
      <c r="S248" s="12">
        <f t="shared" ref="S248:S257" si="416">297*E248</f>
        <v>1026936.8999999999</v>
      </c>
      <c r="T248" s="12"/>
      <c r="U248" s="12">
        <f t="shared" ref="U248:U257" si="417">111*E248</f>
        <v>383804.69999999995</v>
      </c>
      <c r="V248" s="12">
        <f t="shared" si="404"/>
        <v>121019.5</v>
      </c>
      <c r="W248" s="9"/>
      <c r="X248" s="12">
        <f t="shared" si="385"/>
        <v>15082487.399999999</v>
      </c>
      <c r="Y248" s="9" t="s">
        <v>2243</v>
      </c>
      <c r="Z248" s="15">
        <v>0</v>
      </c>
      <c r="AA248" s="15">
        <v>0</v>
      </c>
      <c r="AB248" s="15">
        <v>0</v>
      </c>
      <c r="AC248" s="15">
        <v>0</v>
      </c>
    </row>
    <row r="249" spans="1:29" s="7" customFormat="1" ht="93.75" customHeight="1" x14ac:dyDescent="0.25">
      <c r="A249" s="38">
        <f>IF(OR(D249=0,D249=""),"",COUNTA($D$20:D249))</f>
        <v>216</v>
      </c>
      <c r="B249" s="9" t="s">
        <v>467</v>
      </c>
      <c r="C249" s="11" t="s">
        <v>468</v>
      </c>
      <c r="D249" s="15">
        <v>1965</v>
      </c>
      <c r="E249" s="12">
        <v>2195.1</v>
      </c>
      <c r="F249" s="12">
        <v>1211.2</v>
      </c>
      <c r="G249" s="12">
        <v>189</v>
      </c>
      <c r="H249" s="9" t="s">
        <v>102</v>
      </c>
      <c r="I249" s="9"/>
      <c r="J249" s="9"/>
      <c r="K249" s="9"/>
      <c r="L249" s="12">
        <f t="shared" si="412"/>
        <v>1486082.7</v>
      </c>
      <c r="M249" s="12">
        <f t="shared" si="413"/>
        <v>2662656.2999999998</v>
      </c>
      <c r="N249" s="12">
        <f t="shared" si="403"/>
        <v>1360962</v>
      </c>
      <c r="O249" s="12">
        <f t="shared" si="414"/>
        <v>1894371.2999999998</v>
      </c>
      <c r="P249" s="12">
        <f t="shared" si="415"/>
        <v>1198524.5999999999</v>
      </c>
      <c r="Q249" s="12"/>
      <c r="R249" s="12"/>
      <c r="S249" s="12">
        <f t="shared" si="416"/>
        <v>651944.69999999995</v>
      </c>
      <c r="T249" s="12"/>
      <c r="U249" s="12">
        <f t="shared" si="417"/>
        <v>243656.09999999998</v>
      </c>
      <c r="V249" s="12">
        <f t="shared" si="404"/>
        <v>76828.5</v>
      </c>
      <c r="W249" s="9"/>
      <c r="X249" s="12">
        <f t="shared" si="385"/>
        <v>9575026.1999999993</v>
      </c>
      <c r="Y249" s="9" t="s">
        <v>2243</v>
      </c>
      <c r="Z249" s="15">
        <v>0</v>
      </c>
      <c r="AA249" s="15">
        <v>0</v>
      </c>
      <c r="AB249" s="15">
        <v>0</v>
      </c>
      <c r="AC249" s="15">
        <v>0</v>
      </c>
    </row>
    <row r="250" spans="1:29" s="7" customFormat="1" ht="93.75" customHeight="1" x14ac:dyDescent="0.25">
      <c r="A250" s="38">
        <f>IF(OR(D250=0,D250=""),"",COUNTA($D$20:D250))</f>
        <v>217</v>
      </c>
      <c r="B250" s="9" t="s">
        <v>469</v>
      </c>
      <c r="C250" s="11" t="s">
        <v>470</v>
      </c>
      <c r="D250" s="15">
        <v>1966</v>
      </c>
      <c r="E250" s="12">
        <v>12412.2</v>
      </c>
      <c r="F250" s="12">
        <v>8491.4</v>
      </c>
      <c r="G250" s="12">
        <v>2448</v>
      </c>
      <c r="H250" s="9" t="s">
        <v>48</v>
      </c>
      <c r="I250" s="9"/>
      <c r="J250" s="9"/>
      <c r="K250" s="9"/>
      <c r="L250" s="12">
        <f t="shared" si="412"/>
        <v>8403059.4000000004</v>
      </c>
      <c r="M250" s="12">
        <f t="shared" si="413"/>
        <v>15055998.600000001</v>
      </c>
      <c r="N250" s="12">
        <f t="shared" si="403"/>
        <v>7695564</v>
      </c>
      <c r="O250" s="12">
        <f t="shared" si="414"/>
        <v>10711728.600000001</v>
      </c>
      <c r="P250" s="12">
        <f t="shared" si="415"/>
        <v>6777061.2000000002</v>
      </c>
      <c r="Q250" s="12"/>
      <c r="R250" s="12"/>
      <c r="S250" s="12">
        <f t="shared" si="416"/>
        <v>3686423.4000000004</v>
      </c>
      <c r="T250" s="12"/>
      <c r="U250" s="12">
        <f t="shared" si="417"/>
        <v>1377754.2000000002</v>
      </c>
      <c r="V250" s="12">
        <f t="shared" si="404"/>
        <v>434427</v>
      </c>
      <c r="W250" s="9"/>
      <c r="X250" s="12">
        <f t="shared" si="385"/>
        <v>54142016.400000006</v>
      </c>
      <c r="Y250" s="9" t="s">
        <v>2243</v>
      </c>
      <c r="Z250" s="15">
        <v>0</v>
      </c>
      <c r="AA250" s="15">
        <v>0</v>
      </c>
      <c r="AB250" s="15">
        <v>0</v>
      </c>
      <c r="AC250" s="15">
        <v>0</v>
      </c>
    </row>
    <row r="251" spans="1:29" s="7" customFormat="1" ht="93.75" customHeight="1" x14ac:dyDescent="0.25">
      <c r="A251" s="38">
        <f>IF(OR(D251=0,D251=""),"",COUNTA($D$20:D251))</f>
        <v>218</v>
      </c>
      <c r="B251" s="9" t="s">
        <v>471</v>
      </c>
      <c r="C251" s="11" t="s">
        <v>472</v>
      </c>
      <c r="D251" s="15">
        <v>1966</v>
      </c>
      <c r="E251" s="12">
        <v>4135.3</v>
      </c>
      <c r="F251" s="12">
        <v>3005.7</v>
      </c>
      <c r="G251" s="12">
        <v>657.8</v>
      </c>
      <c r="H251" s="9" t="s">
        <v>48</v>
      </c>
      <c r="I251" s="9"/>
      <c r="J251" s="9"/>
      <c r="K251" s="9"/>
      <c r="L251" s="12">
        <f t="shared" si="412"/>
        <v>2799598.1</v>
      </c>
      <c r="M251" s="12">
        <f t="shared" si="413"/>
        <v>5016118.9000000004</v>
      </c>
      <c r="N251" s="12">
        <f t="shared" si="403"/>
        <v>2563886</v>
      </c>
      <c r="O251" s="12">
        <f t="shared" si="414"/>
        <v>3568763.9000000004</v>
      </c>
      <c r="P251" s="12">
        <f t="shared" si="415"/>
        <v>2257873.8000000003</v>
      </c>
      <c r="Q251" s="12"/>
      <c r="R251" s="12"/>
      <c r="S251" s="12">
        <f t="shared" si="416"/>
        <v>1228184.1000000001</v>
      </c>
      <c r="T251" s="12"/>
      <c r="U251" s="12">
        <f t="shared" si="417"/>
        <v>459018.30000000005</v>
      </c>
      <c r="V251" s="12">
        <f t="shared" si="404"/>
        <v>144735.5</v>
      </c>
      <c r="W251" s="9"/>
      <c r="X251" s="12">
        <f t="shared" si="385"/>
        <v>18038178.600000001</v>
      </c>
      <c r="Y251" s="9" t="s">
        <v>2243</v>
      </c>
      <c r="Z251" s="15">
        <v>0</v>
      </c>
      <c r="AA251" s="15">
        <v>0</v>
      </c>
      <c r="AB251" s="15">
        <v>0</v>
      </c>
      <c r="AC251" s="15">
        <v>0</v>
      </c>
    </row>
    <row r="252" spans="1:29" s="7" customFormat="1" ht="93.75" customHeight="1" x14ac:dyDescent="0.25">
      <c r="A252" s="38">
        <f>IF(OR(D252=0,D252=""),"",COUNTA($D$20:D252))</f>
        <v>219</v>
      </c>
      <c r="B252" s="9" t="s">
        <v>473</v>
      </c>
      <c r="C252" s="11" t="s">
        <v>474</v>
      </c>
      <c r="D252" s="15">
        <v>1966</v>
      </c>
      <c r="E252" s="12">
        <v>5303.4</v>
      </c>
      <c r="F252" s="12">
        <v>3550.1</v>
      </c>
      <c r="G252" s="12">
        <v>0</v>
      </c>
      <c r="H252" s="9" t="s">
        <v>48</v>
      </c>
      <c r="I252" s="9"/>
      <c r="J252" s="9"/>
      <c r="K252" s="9"/>
      <c r="L252" s="12">
        <f t="shared" si="412"/>
        <v>3590401.8</v>
      </c>
      <c r="M252" s="12"/>
      <c r="N252" s="12">
        <f t="shared" si="403"/>
        <v>3288108</v>
      </c>
      <c r="O252" s="12"/>
      <c r="P252" s="12">
        <f t="shared" si="415"/>
        <v>2895656.4</v>
      </c>
      <c r="Q252" s="12"/>
      <c r="R252" s="12"/>
      <c r="S252" s="12">
        <f t="shared" si="416"/>
        <v>1575109.7999999998</v>
      </c>
      <c r="T252" s="12"/>
      <c r="U252" s="12">
        <f t="shared" si="417"/>
        <v>588677.39999999991</v>
      </c>
      <c r="V252" s="12">
        <f t="shared" si="404"/>
        <v>185619</v>
      </c>
      <c r="W252" s="9"/>
      <c r="X252" s="12">
        <f t="shared" si="385"/>
        <v>12123572.4</v>
      </c>
      <c r="Y252" s="9" t="s">
        <v>2243</v>
      </c>
      <c r="Z252" s="15">
        <v>0</v>
      </c>
      <c r="AA252" s="15">
        <v>0</v>
      </c>
      <c r="AB252" s="15">
        <v>0</v>
      </c>
      <c r="AC252" s="15">
        <v>0</v>
      </c>
    </row>
    <row r="253" spans="1:29" s="7" customFormat="1" ht="93.75" customHeight="1" x14ac:dyDescent="0.25">
      <c r="A253" s="38">
        <f>IF(OR(D253=0,D253=""),"",COUNTA($D$20:D253))</f>
        <v>220</v>
      </c>
      <c r="B253" s="9" t="s">
        <v>475</v>
      </c>
      <c r="C253" s="11" t="s">
        <v>476</v>
      </c>
      <c r="D253" s="15">
        <v>1966</v>
      </c>
      <c r="E253" s="12">
        <v>4566.8</v>
      </c>
      <c r="F253" s="12">
        <v>3574.6</v>
      </c>
      <c r="G253" s="12">
        <v>0</v>
      </c>
      <c r="H253" s="9" t="s">
        <v>48</v>
      </c>
      <c r="I253" s="9"/>
      <c r="J253" s="9"/>
      <c r="K253" s="9"/>
      <c r="L253" s="12">
        <f t="shared" si="412"/>
        <v>3091723.6</v>
      </c>
      <c r="M253" s="12">
        <f t="shared" ref="M253:M257" si="418">1213*E253</f>
        <v>5539528.4000000004</v>
      </c>
      <c r="N253" s="12">
        <f t="shared" si="403"/>
        <v>2831416</v>
      </c>
      <c r="O253" s="12">
        <f t="shared" ref="O253:O257" si="419">863*E253</f>
        <v>3941148.4000000004</v>
      </c>
      <c r="P253" s="12">
        <f t="shared" si="415"/>
        <v>2493472.8000000003</v>
      </c>
      <c r="Q253" s="12"/>
      <c r="R253" s="12"/>
      <c r="S253" s="12">
        <f t="shared" si="416"/>
        <v>1356339.6</v>
      </c>
      <c r="T253" s="12"/>
      <c r="U253" s="12">
        <f t="shared" si="417"/>
        <v>506914.80000000005</v>
      </c>
      <c r="V253" s="12">
        <f t="shared" si="404"/>
        <v>159838</v>
      </c>
      <c r="W253" s="9"/>
      <c r="X253" s="12">
        <f t="shared" si="385"/>
        <v>19920381.600000001</v>
      </c>
      <c r="Y253" s="9" t="s">
        <v>2243</v>
      </c>
      <c r="Z253" s="15">
        <v>0</v>
      </c>
      <c r="AA253" s="15">
        <v>0</v>
      </c>
      <c r="AB253" s="15">
        <v>0</v>
      </c>
      <c r="AC253" s="15">
        <v>0</v>
      </c>
    </row>
    <row r="254" spans="1:29" s="7" customFormat="1" ht="93.75" customHeight="1" x14ac:dyDescent="0.25">
      <c r="A254" s="38">
        <f>IF(OR(D254=0,D254=""),"",COUNTA($D$20:D254))</f>
        <v>221</v>
      </c>
      <c r="B254" s="9" t="s">
        <v>477</v>
      </c>
      <c r="C254" s="11" t="s">
        <v>478</v>
      </c>
      <c r="D254" s="15">
        <v>1966</v>
      </c>
      <c r="E254" s="12">
        <v>4723.6000000000004</v>
      </c>
      <c r="F254" s="12">
        <v>3223.7</v>
      </c>
      <c r="G254" s="12">
        <v>0</v>
      </c>
      <c r="H254" s="9" t="s">
        <v>48</v>
      </c>
      <c r="I254" s="9"/>
      <c r="J254" s="9"/>
      <c r="K254" s="9"/>
      <c r="L254" s="12"/>
      <c r="M254" s="12">
        <f t="shared" si="418"/>
        <v>5729726.8000000007</v>
      </c>
      <c r="N254" s="12">
        <f t="shared" si="403"/>
        <v>2928632</v>
      </c>
      <c r="O254" s="12">
        <f t="shared" si="419"/>
        <v>4076466.8000000003</v>
      </c>
      <c r="P254" s="12">
        <f t="shared" si="415"/>
        <v>2579085.6</v>
      </c>
      <c r="Q254" s="12"/>
      <c r="R254" s="12">
        <f>2340*E254</f>
        <v>11053224</v>
      </c>
      <c r="S254" s="12">
        <f t="shared" si="416"/>
        <v>1402909.2000000002</v>
      </c>
      <c r="T254" s="12"/>
      <c r="U254" s="12">
        <f t="shared" si="417"/>
        <v>524319.60000000009</v>
      </c>
      <c r="V254" s="12">
        <f t="shared" si="404"/>
        <v>165326</v>
      </c>
      <c r="W254" s="9"/>
      <c r="X254" s="12">
        <f t="shared" si="385"/>
        <v>28459690.000000004</v>
      </c>
      <c r="Y254" s="9" t="s">
        <v>2243</v>
      </c>
      <c r="Z254" s="15">
        <v>0</v>
      </c>
      <c r="AA254" s="15">
        <v>0</v>
      </c>
      <c r="AB254" s="15">
        <v>0</v>
      </c>
      <c r="AC254" s="15">
        <v>0</v>
      </c>
    </row>
    <row r="255" spans="1:29" s="7" customFormat="1" ht="93.75" customHeight="1" x14ac:dyDescent="0.25">
      <c r="A255" s="38">
        <f>IF(OR(D255=0,D255=""),"",COUNTA($D$20:D255))</f>
        <v>222</v>
      </c>
      <c r="B255" s="9" t="s">
        <v>479</v>
      </c>
      <c r="C255" s="11" t="s">
        <v>480</v>
      </c>
      <c r="D255" s="15">
        <v>1966</v>
      </c>
      <c r="E255" s="12">
        <v>4713.3</v>
      </c>
      <c r="F255" s="12">
        <v>3502.1</v>
      </c>
      <c r="G255" s="12">
        <v>0</v>
      </c>
      <c r="H255" s="9" t="s">
        <v>48</v>
      </c>
      <c r="I255" s="9"/>
      <c r="J255" s="9"/>
      <c r="K255" s="9"/>
      <c r="L255" s="12">
        <f t="shared" ref="L255:L257" si="420">677*E255</f>
        <v>3190904.1</v>
      </c>
      <c r="M255" s="12">
        <f t="shared" si="418"/>
        <v>5717232.9000000004</v>
      </c>
      <c r="N255" s="12">
        <f t="shared" si="403"/>
        <v>2922246</v>
      </c>
      <c r="O255" s="12">
        <f t="shared" si="419"/>
        <v>4067577.9000000004</v>
      </c>
      <c r="P255" s="12">
        <f t="shared" si="415"/>
        <v>2573461.8000000003</v>
      </c>
      <c r="Q255" s="12"/>
      <c r="R255" s="12"/>
      <c r="S255" s="12">
        <f t="shared" si="416"/>
        <v>1399850.1</v>
      </c>
      <c r="T255" s="12"/>
      <c r="U255" s="12">
        <f t="shared" si="417"/>
        <v>523176.30000000005</v>
      </c>
      <c r="V255" s="12">
        <f t="shared" si="404"/>
        <v>164965.5</v>
      </c>
      <c r="W255" s="9"/>
      <c r="X255" s="12">
        <f t="shared" si="385"/>
        <v>20559414.600000001</v>
      </c>
      <c r="Y255" s="9" t="s">
        <v>2243</v>
      </c>
      <c r="Z255" s="15">
        <v>0</v>
      </c>
      <c r="AA255" s="15">
        <v>0</v>
      </c>
      <c r="AB255" s="15">
        <v>0</v>
      </c>
      <c r="AC255" s="15">
        <v>0</v>
      </c>
    </row>
    <row r="256" spans="1:29" s="7" customFormat="1" ht="93.75" customHeight="1" x14ac:dyDescent="0.25">
      <c r="A256" s="38">
        <f>IF(OR(D256=0,D256=""),"",COUNTA($D$20:D256))</f>
        <v>223</v>
      </c>
      <c r="B256" s="9" t="s">
        <v>481</v>
      </c>
      <c r="C256" s="11" t="s">
        <v>482</v>
      </c>
      <c r="D256" s="15">
        <v>1966</v>
      </c>
      <c r="E256" s="12">
        <v>7641.9</v>
      </c>
      <c r="F256" s="12">
        <v>4703.5</v>
      </c>
      <c r="G256" s="12">
        <v>2938.4</v>
      </c>
      <c r="H256" s="9" t="s">
        <v>48</v>
      </c>
      <c r="I256" s="9"/>
      <c r="J256" s="9"/>
      <c r="K256" s="9"/>
      <c r="L256" s="12">
        <f t="shared" si="420"/>
        <v>5173566.3</v>
      </c>
      <c r="M256" s="12">
        <f t="shared" si="418"/>
        <v>9269624.6999999993</v>
      </c>
      <c r="N256" s="12">
        <f t="shared" si="403"/>
        <v>4737978</v>
      </c>
      <c r="O256" s="12">
        <f t="shared" si="419"/>
        <v>6594959.6999999993</v>
      </c>
      <c r="P256" s="12">
        <f t="shared" si="415"/>
        <v>4172477.4</v>
      </c>
      <c r="Q256" s="12"/>
      <c r="R256" s="12"/>
      <c r="S256" s="12">
        <f t="shared" si="416"/>
        <v>2269644.2999999998</v>
      </c>
      <c r="T256" s="12"/>
      <c r="U256" s="12">
        <f t="shared" si="417"/>
        <v>848250.89999999991</v>
      </c>
      <c r="V256" s="12">
        <f t="shared" si="404"/>
        <v>267466.5</v>
      </c>
      <c r="W256" s="9"/>
      <c r="X256" s="12">
        <f t="shared" si="385"/>
        <v>33333967.799999997</v>
      </c>
      <c r="Y256" s="9" t="s">
        <v>2243</v>
      </c>
      <c r="Z256" s="15">
        <v>0</v>
      </c>
      <c r="AA256" s="15">
        <v>0</v>
      </c>
      <c r="AB256" s="15">
        <v>0</v>
      </c>
      <c r="AC256" s="15">
        <v>0</v>
      </c>
    </row>
    <row r="257" spans="1:30" s="7" customFormat="1" ht="93.75" customHeight="1" x14ac:dyDescent="0.25">
      <c r="A257" s="38">
        <f>IF(OR(D257=0,D257=""),"",COUNTA($D$20:D257))</f>
        <v>224</v>
      </c>
      <c r="B257" s="9" t="s">
        <v>483</v>
      </c>
      <c r="C257" s="11" t="s">
        <v>484</v>
      </c>
      <c r="D257" s="15">
        <v>1966</v>
      </c>
      <c r="E257" s="12">
        <v>5111.46</v>
      </c>
      <c r="F257" s="12">
        <v>3133.6</v>
      </c>
      <c r="G257" s="12">
        <v>1977.86</v>
      </c>
      <c r="H257" s="9" t="s">
        <v>48</v>
      </c>
      <c r="I257" s="9"/>
      <c r="J257" s="9"/>
      <c r="K257" s="9"/>
      <c r="L257" s="12">
        <f t="shared" si="420"/>
        <v>3460458.42</v>
      </c>
      <c r="M257" s="12">
        <f t="shared" si="418"/>
        <v>6200200.9800000004</v>
      </c>
      <c r="N257" s="12">
        <f t="shared" si="403"/>
        <v>3169105.2</v>
      </c>
      <c r="O257" s="12">
        <f t="shared" si="419"/>
        <v>4411189.9800000004</v>
      </c>
      <c r="P257" s="12">
        <f t="shared" si="415"/>
        <v>2790857.16</v>
      </c>
      <c r="Q257" s="12"/>
      <c r="R257" s="12"/>
      <c r="S257" s="12">
        <f t="shared" si="416"/>
        <v>1518103.62</v>
      </c>
      <c r="T257" s="12"/>
      <c r="U257" s="12">
        <f t="shared" si="417"/>
        <v>567372.06000000006</v>
      </c>
      <c r="V257" s="12">
        <f t="shared" si="404"/>
        <v>178901.1</v>
      </c>
      <c r="W257" s="9"/>
      <c r="X257" s="12">
        <f t="shared" si="385"/>
        <v>22296188.520000003</v>
      </c>
      <c r="Y257" s="9" t="s">
        <v>2243</v>
      </c>
      <c r="Z257" s="15">
        <v>0</v>
      </c>
      <c r="AA257" s="15">
        <v>0</v>
      </c>
      <c r="AB257" s="15">
        <v>0</v>
      </c>
      <c r="AC257" s="15">
        <v>0</v>
      </c>
    </row>
    <row r="258" spans="1:30" s="7" customFormat="1" ht="93.75" customHeight="1" x14ac:dyDescent="0.25">
      <c r="A258" s="38">
        <f>IF(OR(D258=0,D258=""),"",COUNTA($D$20:D258))</f>
        <v>225</v>
      </c>
      <c r="B258" s="9" t="s">
        <v>485</v>
      </c>
      <c r="C258" s="11" t="s">
        <v>486</v>
      </c>
      <c r="D258" s="15">
        <v>1966</v>
      </c>
      <c r="E258" s="12">
        <v>1407.8</v>
      </c>
      <c r="F258" s="12">
        <v>1300.8</v>
      </c>
      <c r="G258" s="12">
        <v>0</v>
      </c>
      <c r="H258" s="9" t="s">
        <v>102</v>
      </c>
      <c r="I258" s="9"/>
      <c r="J258" s="9"/>
      <c r="K258" s="9"/>
      <c r="L258" s="12"/>
      <c r="M258" s="12"/>
      <c r="N258" s="12"/>
      <c r="O258" s="12"/>
      <c r="P258" s="12"/>
      <c r="Q258" s="12"/>
      <c r="R258" s="12">
        <f>2340*E258</f>
        <v>3294252</v>
      </c>
      <c r="S258" s="12"/>
      <c r="T258" s="12"/>
      <c r="U258" s="12"/>
      <c r="V258" s="12"/>
      <c r="W258" s="9"/>
      <c r="X258" s="12">
        <f t="shared" si="385"/>
        <v>3294252</v>
      </c>
      <c r="Y258" s="9" t="s">
        <v>2243</v>
      </c>
      <c r="Z258" s="15">
        <v>0</v>
      </c>
      <c r="AA258" s="15">
        <v>0</v>
      </c>
      <c r="AB258" s="15">
        <v>0</v>
      </c>
      <c r="AC258" s="15">
        <v>0</v>
      </c>
    </row>
    <row r="259" spans="1:30" s="7" customFormat="1" ht="93.75" customHeight="1" x14ac:dyDescent="0.25">
      <c r="A259" s="38">
        <f>IF(OR(D259=0,D259=""),"",COUNTA($D$20:D259))</f>
        <v>226</v>
      </c>
      <c r="B259" s="9" t="s">
        <v>487</v>
      </c>
      <c r="C259" s="11" t="s">
        <v>488</v>
      </c>
      <c r="D259" s="15">
        <v>1967</v>
      </c>
      <c r="E259" s="12">
        <v>4716.1000000000004</v>
      </c>
      <c r="F259" s="12">
        <v>3556.9</v>
      </c>
      <c r="G259" s="12">
        <v>0</v>
      </c>
      <c r="H259" s="9" t="s">
        <v>48</v>
      </c>
      <c r="I259" s="9"/>
      <c r="J259" s="9"/>
      <c r="K259" s="9"/>
      <c r="L259" s="12">
        <f t="shared" ref="L259:L261" si="421">677*E259</f>
        <v>3192799.7</v>
      </c>
      <c r="M259" s="12">
        <f t="shared" ref="M259:M261" si="422">1213*E259</f>
        <v>5720629.3000000007</v>
      </c>
      <c r="N259" s="12">
        <f t="shared" ref="N259:N262" si="423">620*E259</f>
        <v>2923982</v>
      </c>
      <c r="O259" s="12">
        <f t="shared" ref="O259:O261" si="424">863*E259</f>
        <v>4069994.3000000003</v>
      </c>
      <c r="P259" s="12">
        <f t="shared" ref="P259:P261" si="425">546*E259</f>
        <v>2574990.6</v>
      </c>
      <c r="Q259" s="12"/>
      <c r="R259" s="12"/>
      <c r="S259" s="12">
        <f t="shared" ref="S259:S261" si="426">297*E259</f>
        <v>1400681.7000000002</v>
      </c>
      <c r="T259" s="12"/>
      <c r="U259" s="12">
        <f t="shared" ref="U259:U261" si="427">111*E259</f>
        <v>523487.10000000003</v>
      </c>
      <c r="V259" s="12">
        <f t="shared" ref="V259:V262" si="428">35*E259</f>
        <v>165063.5</v>
      </c>
      <c r="W259" s="9"/>
      <c r="X259" s="12">
        <f t="shared" si="385"/>
        <v>20571628.200000003</v>
      </c>
      <c r="Y259" s="9" t="s">
        <v>2243</v>
      </c>
      <c r="Z259" s="15">
        <v>0</v>
      </c>
      <c r="AA259" s="15">
        <v>0</v>
      </c>
      <c r="AB259" s="15">
        <v>0</v>
      </c>
      <c r="AC259" s="15">
        <v>0</v>
      </c>
    </row>
    <row r="260" spans="1:30" s="7" customFormat="1" ht="93.75" customHeight="1" x14ac:dyDescent="0.25">
      <c r="A260" s="38">
        <f>IF(OR(D260=0,D260=""),"",COUNTA($D$20:D260))</f>
        <v>227</v>
      </c>
      <c r="B260" s="9" t="s">
        <v>489</v>
      </c>
      <c r="C260" s="11" t="s">
        <v>490</v>
      </c>
      <c r="D260" s="15">
        <v>1967</v>
      </c>
      <c r="E260" s="12">
        <v>6045</v>
      </c>
      <c r="F260" s="12">
        <v>4433.3</v>
      </c>
      <c r="G260" s="12">
        <v>0</v>
      </c>
      <c r="H260" s="9" t="s">
        <v>48</v>
      </c>
      <c r="I260" s="9"/>
      <c r="J260" s="9"/>
      <c r="K260" s="9"/>
      <c r="L260" s="12">
        <f t="shared" si="421"/>
        <v>4092465</v>
      </c>
      <c r="M260" s="12">
        <f t="shared" si="422"/>
        <v>7332585</v>
      </c>
      <c r="N260" s="12">
        <f t="shared" si="423"/>
        <v>3747900</v>
      </c>
      <c r="O260" s="12">
        <f t="shared" si="424"/>
        <v>5216835</v>
      </c>
      <c r="P260" s="12">
        <f t="shared" si="425"/>
        <v>3300570</v>
      </c>
      <c r="Q260" s="12"/>
      <c r="R260" s="12"/>
      <c r="S260" s="12">
        <f t="shared" si="426"/>
        <v>1795365</v>
      </c>
      <c r="T260" s="12"/>
      <c r="U260" s="12">
        <f t="shared" si="427"/>
        <v>670995</v>
      </c>
      <c r="V260" s="12">
        <f t="shared" si="428"/>
        <v>211575</v>
      </c>
      <c r="W260" s="9"/>
      <c r="X260" s="12">
        <f t="shared" si="385"/>
        <v>26368290</v>
      </c>
      <c r="Y260" s="9" t="s">
        <v>2243</v>
      </c>
      <c r="Z260" s="15">
        <v>0</v>
      </c>
      <c r="AA260" s="15">
        <v>0</v>
      </c>
      <c r="AB260" s="15">
        <v>0</v>
      </c>
      <c r="AC260" s="15">
        <v>0</v>
      </c>
    </row>
    <row r="261" spans="1:30" s="7" customFormat="1" ht="93.75" customHeight="1" x14ac:dyDescent="0.25">
      <c r="A261" s="38">
        <f>IF(OR(D261=0,D261=""),"",COUNTA($D$20:D261))</f>
        <v>228</v>
      </c>
      <c r="B261" s="9" t="s">
        <v>491</v>
      </c>
      <c r="C261" s="11" t="s">
        <v>492</v>
      </c>
      <c r="D261" s="15">
        <v>1967</v>
      </c>
      <c r="E261" s="12">
        <v>4484.9799999999996</v>
      </c>
      <c r="F261" s="12">
        <v>3500.38</v>
      </c>
      <c r="G261" s="12">
        <v>0</v>
      </c>
      <c r="H261" s="9" t="s">
        <v>48</v>
      </c>
      <c r="I261" s="9"/>
      <c r="J261" s="9"/>
      <c r="K261" s="9"/>
      <c r="L261" s="12">
        <f t="shared" si="421"/>
        <v>3036331.4599999995</v>
      </c>
      <c r="M261" s="12">
        <f t="shared" si="422"/>
        <v>5440280.7399999993</v>
      </c>
      <c r="N261" s="12">
        <f t="shared" si="423"/>
        <v>2780687.5999999996</v>
      </c>
      <c r="O261" s="12">
        <f t="shared" si="424"/>
        <v>3870537.7399999998</v>
      </c>
      <c r="P261" s="12">
        <f t="shared" si="425"/>
        <v>2448799.0799999996</v>
      </c>
      <c r="Q261" s="12"/>
      <c r="R261" s="12">
        <f>2340*E261</f>
        <v>10494853.199999999</v>
      </c>
      <c r="S261" s="12">
        <f t="shared" si="426"/>
        <v>1332039.0599999998</v>
      </c>
      <c r="T261" s="12">
        <f>2771*E261</f>
        <v>12427879.579999998</v>
      </c>
      <c r="U261" s="12">
        <f t="shared" si="427"/>
        <v>497832.77999999997</v>
      </c>
      <c r="V261" s="12">
        <f t="shared" si="428"/>
        <v>156974.29999999999</v>
      </c>
      <c r="W261" s="9"/>
      <c r="X261" s="12">
        <f t="shared" si="385"/>
        <v>42486215.539999992</v>
      </c>
      <c r="Y261" s="9" t="s">
        <v>2243</v>
      </c>
      <c r="Z261" s="15">
        <v>0</v>
      </c>
      <c r="AA261" s="15">
        <v>0</v>
      </c>
      <c r="AB261" s="15">
        <v>0</v>
      </c>
      <c r="AC261" s="15">
        <v>0</v>
      </c>
    </row>
    <row r="262" spans="1:30" s="7" customFormat="1" ht="93.75" customHeight="1" x14ac:dyDescent="0.25">
      <c r="A262" s="38">
        <f>IF(OR(D262=0,D262=""),"",COUNTA($D$20:D262))</f>
        <v>229</v>
      </c>
      <c r="B262" s="9" t="s">
        <v>493</v>
      </c>
      <c r="C262" s="11" t="s">
        <v>494</v>
      </c>
      <c r="D262" s="15">
        <v>1967</v>
      </c>
      <c r="E262" s="12">
        <v>5108.3999999999996</v>
      </c>
      <c r="F262" s="12">
        <v>3203.7</v>
      </c>
      <c r="G262" s="12">
        <v>16.600000000000001</v>
      </c>
      <c r="H262" s="9" t="s">
        <v>48</v>
      </c>
      <c r="I262" s="9"/>
      <c r="J262" s="9"/>
      <c r="K262" s="9"/>
      <c r="L262" s="12"/>
      <c r="M262" s="12"/>
      <c r="N262" s="12">
        <f t="shared" si="423"/>
        <v>3167208</v>
      </c>
      <c r="O262" s="12"/>
      <c r="P262" s="12"/>
      <c r="Q262" s="12"/>
      <c r="R262" s="12"/>
      <c r="S262" s="12"/>
      <c r="T262" s="12"/>
      <c r="U262" s="12"/>
      <c r="V262" s="12">
        <f t="shared" si="428"/>
        <v>178794</v>
      </c>
      <c r="W262" s="9"/>
      <c r="X262" s="12">
        <f t="shared" si="385"/>
        <v>3346002</v>
      </c>
      <c r="Y262" s="9" t="s">
        <v>2243</v>
      </c>
      <c r="Z262" s="15">
        <v>0</v>
      </c>
      <c r="AA262" s="15">
        <v>0</v>
      </c>
      <c r="AB262" s="15">
        <v>0</v>
      </c>
      <c r="AC262" s="15">
        <v>0</v>
      </c>
    </row>
    <row r="263" spans="1:30" s="7" customFormat="1" ht="93.75" customHeight="1" x14ac:dyDescent="0.25">
      <c r="A263" s="38">
        <f>IF(OR(D263=0,D263=""),"",COUNTA($D$20:D263))</f>
        <v>230</v>
      </c>
      <c r="B263" s="9" t="s">
        <v>495</v>
      </c>
      <c r="C263" s="11" t="s">
        <v>496</v>
      </c>
      <c r="D263" s="15">
        <v>1968</v>
      </c>
      <c r="E263" s="12">
        <v>2960.3</v>
      </c>
      <c r="F263" s="12">
        <v>2332</v>
      </c>
      <c r="G263" s="12">
        <v>23</v>
      </c>
      <c r="H263" s="9" t="s">
        <v>497</v>
      </c>
      <c r="I263" s="9"/>
      <c r="J263" s="9"/>
      <c r="K263" s="9"/>
      <c r="L263" s="12">
        <f>432*E263</f>
        <v>1278849.6000000001</v>
      </c>
      <c r="M263" s="12">
        <f>1097*E263</f>
        <v>3247449.1</v>
      </c>
      <c r="N263" s="12">
        <f>633*E263</f>
        <v>1873869.9000000001</v>
      </c>
      <c r="O263" s="12">
        <f>398*E263</f>
        <v>1178199.4000000001</v>
      </c>
      <c r="P263" s="12">
        <f>670*E263</f>
        <v>1983401.0000000002</v>
      </c>
      <c r="Q263" s="12"/>
      <c r="R263" s="12"/>
      <c r="S263" s="12">
        <f>100*E263</f>
        <v>296030</v>
      </c>
      <c r="T263" s="12"/>
      <c r="U263" s="12">
        <f>80*E263</f>
        <v>236824</v>
      </c>
      <c r="V263" s="12">
        <f>34*E263</f>
        <v>100650.20000000001</v>
      </c>
      <c r="W263" s="9"/>
      <c r="X263" s="12">
        <f t="shared" si="385"/>
        <v>10195273.200000001</v>
      </c>
      <c r="Y263" s="9" t="s">
        <v>2243</v>
      </c>
      <c r="Z263" s="15">
        <v>0</v>
      </c>
      <c r="AA263" s="15">
        <v>0</v>
      </c>
      <c r="AB263" s="15">
        <v>0</v>
      </c>
      <c r="AC263" s="15">
        <v>0</v>
      </c>
    </row>
    <row r="264" spans="1:30" s="7" customFormat="1" ht="93.75" customHeight="1" x14ac:dyDescent="0.25">
      <c r="A264" s="38">
        <f>IF(OR(D264=0,D264=""),"",COUNTA($D$20:D264))</f>
        <v>231</v>
      </c>
      <c r="B264" s="9" t="s">
        <v>498</v>
      </c>
      <c r="C264" s="11" t="s">
        <v>499</v>
      </c>
      <c r="D264" s="15">
        <v>1968</v>
      </c>
      <c r="E264" s="12">
        <v>5987.1</v>
      </c>
      <c r="F264" s="12">
        <v>4429.8999999999996</v>
      </c>
      <c r="G264" s="12">
        <v>0</v>
      </c>
      <c r="H264" s="9" t="s">
        <v>48</v>
      </c>
      <c r="I264" s="9"/>
      <c r="J264" s="9"/>
      <c r="K264" s="9"/>
      <c r="L264" s="12">
        <f>677*E264</f>
        <v>4053266.7</v>
      </c>
      <c r="M264" s="12">
        <f>1213*E264</f>
        <v>7262352.3000000007</v>
      </c>
      <c r="N264" s="12">
        <f t="shared" ref="N264:N271" si="429">620*E264</f>
        <v>3712002</v>
      </c>
      <c r="O264" s="12">
        <f>863*E264</f>
        <v>5166867.3000000007</v>
      </c>
      <c r="P264" s="12">
        <f>546*E264</f>
        <v>3268956.6</v>
      </c>
      <c r="Q264" s="12"/>
      <c r="R264" s="12"/>
      <c r="S264" s="12">
        <f>297*E264</f>
        <v>1778168.7000000002</v>
      </c>
      <c r="T264" s="12"/>
      <c r="U264" s="12">
        <f>111*E264</f>
        <v>664568.10000000009</v>
      </c>
      <c r="V264" s="12">
        <f t="shared" ref="V264:V271" si="430">35*E264</f>
        <v>209548.5</v>
      </c>
      <c r="W264" s="9"/>
      <c r="X264" s="12">
        <f t="shared" si="385"/>
        <v>26115730.200000003</v>
      </c>
      <c r="Y264" s="9" t="s">
        <v>2243</v>
      </c>
      <c r="Z264" s="15">
        <v>0</v>
      </c>
      <c r="AA264" s="15">
        <v>0</v>
      </c>
      <c r="AB264" s="15">
        <v>0</v>
      </c>
      <c r="AC264" s="15">
        <v>0</v>
      </c>
    </row>
    <row r="265" spans="1:30" s="7" customFormat="1" ht="93.75" customHeight="1" x14ac:dyDescent="0.25">
      <c r="A265" s="38">
        <f>IF(OR(D265=0,D265=""),"",COUNTA($D$20:D265))</f>
        <v>232</v>
      </c>
      <c r="B265" s="9" t="s">
        <v>500</v>
      </c>
      <c r="C265" s="11" t="s">
        <v>501</v>
      </c>
      <c r="D265" s="15">
        <v>1968</v>
      </c>
      <c r="E265" s="12">
        <v>2139.3000000000002</v>
      </c>
      <c r="F265" s="12">
        <v>1579</v>
      </c>
      <c r="G265" s="12">
        <v>0</v>
      </c>
      <c r="H265" s="9" t="s">
        <v>48</v>
      </c>
      <c r="I265" s="9"/>
      <c r="J265" s="9"/>
      <c r="K265" s="9"/>
      <c r="L265" s="12"/>
      <c r="M265" s="12"/>
      <c r="N265" s="12">
        <f t="shared" si="429"/>
        <v>1326366</v>
      </c>
      <c r="O265" s="12"/>
      <c r="P265" s="12"/>
      <c r="Q265" s="12"/>
      <c r="R265" s="12"/>
      <c r="S265" s="12"/>
      <c r="T265" s="12"/>
      <c r="U265" s="12"/>
      <c r="V265" s="12">
        <f t="shared" si="430"/>
        <v>74875.5</v>
      </c>
      <c r="W265" s="9"/>
      <c r="X265" s="12">
        <f t="shared" si="385"/>
        <v>1401241.5</v>
      </c>
      <c r="Y265" s="9" t="s">
        <v>2243</v>
      </c>
      <c r="Z265" s="15">
        <v>0</v>
      </c>
      <c r="AA265" s="15">
        <v>0</v>
      </c>
      <c r="AB265" s="15">
        <v>0</v>
      </c>
      <c r="AC265" s="15">
        <v>0</v>
      </c>
    </row>
    <row r="266" spans="1:30" s="6" customFormat="1" ht="93.75" customHeight="1" x14ac:dyDescent="0.25">
      <c r="A266" s="38">
        <f>IF(OR(D266=0,D266=""),"",COUNTA($D$20:D266))</f>
        <v>233</v>
      </c>
      <c r="B266" s="9" t="s">
        <v>502</v>
      </c>
      <c r="C266" s="11" t="s">
        <v>503</v>
      </c>
      <c r="D266" s="15">
        <v>1968</v>
      </c>
      <c r="E266" s="12">
        <v>5736.7</v>
      </c>
      <c r="F266" s="12">
        <v>4410.1000000000004</v>
      </c>
      <c r="G266" s="12">
        <v>0</v>
      </c>
      <c r="H266" s="9" t="s">
        <v>48</v>
      </c>
      <c r="I266" s="9"/>
      <c r="J266" s="9"/>
      <c r="K266" s="9"/>
      <c r="L266" s="12"/>
      <c r="M266" s="12"/>
      <c r="N266" s="12">
        <f t="shared" si="429"/>
        <v>3556754</v>
      </c>
      <c r="O266" s="12"/>
      <c r="P266" s="12">
        <f>546*E266</f>
        <v>3132238.1999999997</v>
      </c>
      <c r="Q266" s="12"/>
      <c r="R266" s="12"/>
      <c r="S266" s="12"/>
      <c r="T266" s="12"/>
      <c r="U266" s="12"/>
      <c r="V266" s="12">
        <f t="shared" si="430"/>
        <v>200784.5</v>
      </c>
      <c r="W266" s="12"/>
      <c r="X266" s="12">
        <f t="shared" si="385"/>
        <v>6889776.6999999993</v>
      </c>
      <c r="Y266" s="9" t="s">
        <v>2243</v>
      </c>
      <c r="Z266" s="15">
        <v>0</v>
      </c>
      <c r="AA266" s="15">
        <v>0</v>
      </c>
      <c r="AB266" s="15">
        <v>0</v>
      </c>
      <c r="AC266" s="15">
        <v>0</v>
      </c>
      <c r="AD266" s="41"/>
    </row>
    <row r="267" spans="1:30" s="6" customFormat="1" ht="93.75" customHeight="1" x14ac:dyDescent="0.25">
      <c r="A267" s="38">
        <f>IF(OR(D267=0,D267=""),"",COUNTA($D$20:D267))</f>
        <v>234</v>
      </c>
      <c r="B267" s="9" t="s">
        <v>504</v>
      </c>
      <c r="C267" s="11" t="s">
        <v>505</v>
      </c>
      <c r="D267" s="15">
        <v>1968</v>
      </c>
      <c r="E267" s="12">
        <v>4381.2</v>
      </c>
      <c r="F267" s="12">
        <v>3061.9</v>
      </c>
      <c r="G267" s="12">
        <v>0</v>
      </c>
      <c r="H267" s="9" t="s">
        <v>48</v>
      </c>
      <c r="I267" s="9"/>
      <c r="J267" s="9"/>
      <c r="K267" s="9"/>
      <c r="L267" s="12"/>
      <c r="M267" s="12"/>
      <c r="N267" s="12">
        <f t="shared" si="429"/>
        <v>2716344</v>
      </c>
      <c r="O267" s="12">
        <f t="shared" ref="O267:O269" si="431">863*E267</f>
        <v>3780975.5999999996</v>
      </c>
      <c r="P267" s="12"/>
      <c r="Q267" s="12"/>
      <c r="R267" s="12">
        <f>2340*E267</f>
        <v>10252008</v>
      </c>
      <c r="S267" s="12"/>
      <c r="T267" s="12"/>
      <c r="U267" s="12"/>
      <c r="V267" s="12">
        <f t="shared" si="430"/>
        <v>153342</v>
      </c>
      <c r="W267" s="12">
        <f t="shared" ref="W267:W268" si="432">(L267+M267+N267+O267+P267+Q267+R267+S267+T267+U267)*0.0214</f>
        <v>358435.61063999997</v>
      </c>
      <c r="X267" s="12">
        <f t="shared" si="385"/>
        <v>17261105.210640002</v>
      </c>
      <c r="Y267" s="9" t="s">
        <v>2243</v>
      </c>
      <c r="Z267" s="15">
        <v>0</v>
      </c>
      <c r="AA267" s="15">
        <v>0</v>
      </c>
      <c r="AB267" s="15">
        <v>0</v>
      </c>
      <c r="AC267" s="15">
        <v>0</v>
      </c>
      <c r="AD267" s="41"/>
    </row>
    <row r="268" spans="1:30" s="6" customFormat="1" ht="93.75" customHeight="1" x14ac:dyDescent="0.25">
      <c r="A268" s="38">
        <f>IF(OR(D268=0,D268=""),"",COUNTA($D$20:D268))</f>
        <v>235</v>
      </c>
      <c r="B268" s="9" t="s">
        <v>506</v>
      </c>
      <c r="C268" s="11" t="s">
        <v>507</v>
      </c>
      <c r="D268" s="15">
        <v>1968</v>
      </c>
      <c r="E268" s="12">
        <v>5984.7</v>
      </c>
      <c r="F268" s="12">
        <v>4417.3999999999996</v>
      </c>
      <c r="G268" s="12">
        <v>0</v>
      </c>
      <c r="H268" s="9" t="s">
        <v>48</v>
      </c>
      <c r="I268" s="9"/>
      <c r="J268" s="9"/>
      <c r="K268" s="9"/>
      <c r="L268" s="12"/>
      <c r="M268" s="12">
        <f t="shared" ref="M268:M269" si="433">1213*E268</f>
        <v>7259441.0999999996</v>
      </c>
      <c r="N268" s="12">
        <f t="shared" si="429"/>
        <v>3710514</v>
      </c>
      <c r="O268" s="12">
        <f t="shared" si="431"/>
        <v>5164796.0999999996</v>
      </c>
      <c r="P268" s="12">
        <f t="shared" ref="P268:P269" si="434">546*E268</f>
        <v>3267646.1999999997</v>
      </c>
      <c r="Q268" s="12"/>
      <c r="R268" s="12"/>
      <c r="S268" s="12"/>
      <c r="T268" s="12"/>
      <c r="U268" s="12"/>
      <c r="V268" s="12">
        <f t="shared" si="430"/>
        <v>209464.5</v>
      </c>
      <c r="W268" s="12">
        <f t="shared" si="432"/>
        <v>415211.30435999995</v>
      </c>
      <c r="X268" s="12">
        <f t="shared" si="385"/>
        <v>20027073.204359997</v>
      </c>
      <c r="Y268" s="9" t="s">
        <v>2243</v>
      </c>
      <c r="Z268" s="15">
        <v>0</v>
      </c>
      <c r="AA268" s="15">
        <v>0</v>
      </c>
      <c r="AB268" s="15">
        <v>0</v>
      </c>
      <c r="AC268" s="15">
        <v>0</v>
      </c>
      <c r="AD268" s="41"/>
    </row>
    <row r="269" spans="1:30" s="6" customFormat="1" ht="93.75" customHeight="1" x14ac:dyDescent="0.25">
      <c r="A269" s="38">
        <f>IF(OR(D269=0,D269=""),"",COUNTA($D$20:D269))</f>
        <v>236</v>
      </c>
      <c r="B269" s="9" t="s">
        <v>508</v>
      </c>
      <c r="C269" s="11" t="s">
        <v>509</v>
      </c>
      <c r="D269" s="15">
        <v>1968</v>
      </c>
      <c r="E269" s="12">
        <v>7621.5</v>
      </c>
      <c r="F269" s="12">
        <v>5761.5</v>
      </c>
      <c r="G269" s="12">
        <v>0</v>
      </c>
      <c r="H269" s="9" t="s">
        <v>48</v>
      </c>
      <c r="I269" s="9"/>
      <c r="J269" s="9"/>
      <c r="K269" s="9"/>
      <c r="L269" s="12">
        <f>677*E269</f>
        <v>5159755.5</v>
      </c>
      <c r="M269" s="12">
        <f t="shared" si="433"/>
        <v>9244879.5</v>
      </c>
      <c r="N269" s="12">
        <f t="shared" si="429"/>
        <v>4725330</v>
      </c>
      <c r="O269" s="12">
        <f t="shared" si="431"/>
        <v>6577354.5</v>
      </c>
      <c r="P269" s="12">
        <f t="shared" si="434"/>
        <v>4161339</v>
      </c>
      <c r="Q269" s="12"/>
      <c r="R269" s="12"/>
      <c r="S269" s="12">
        <f>297*E269</f>
        <v>2263585.5</v>
      </c>
      <c r="T269" s="12"/>
      <c r="U269" s="12">
        <f>111*E269</f>
        <v>845986.5</v>
      </c>
      <c r="V269" s="12">
        <f t="shared" si="430"/>
        <v>266752.5</v>
      </c>
      <c r="W269" s="12"/>
      <c r="X269" s="12">
        <f t="shared" si="385"/>
        <v>33244983</v>
      </c>
      <c r="Y269" s="9" t="s">
        <v>2243</v>
      </c>
      <c r="Z269" s="15">
        <v>0</v>
      </c>
      <c r="AA269" s="15">
        <v>0</v>
      </c>
      <c r="AB269" s="15">
        <v>0</v>
      </c>
      <c r="AC269" s="15">
        <v>0</v>
      </c>
      <c r="AD269" s="41"/>
    </row>
    <row r="270" spans="1:30" s="6" customFormat="1" ht="93.75" customHeight="1" x14ac:dyDescent="0.25">
      <c r="A270" s="38">
        <f>IF(OR(D270=0,D270=""),"",COUNTA($D$20:D270))</f>
        <v>237</v>
      </c>
      <c r="B270" s="9" t="s">
        <v>510</v>
      </c>
      <c r="C270" s="11" t="s">
        <v>511</v>
      </c>
      <c r="D270" s="15">
        <v>1968</v>
      </c>
      <c r="E270" s="12">
        <v>4765.7</v>
      </c>
      <c r="F270" s="12">
        <v>3525.7</v>
      </c>
      <c r="G270" s="12">
        <v>0</v>
      </c>
      <c r="H270" s="9" t="s">
        <v>48</v>
      </c>
      <c r="I270" s="9"/>
      <c r="J270" s="9"/>
      <c r="K270" s="9"/>
      <c r="L270" s="12"/>
      <c r="M270" s="12"/>
      <c r="N270" s="12">
        <f t="shared" si="429"/>
        <v>2954734</v>
      </c>
      <c r="O270" s="12"/>
      <c r="P270" s="12"/>
      <c r="Q270" s="12"/>
      <c r="R270" s="12"/>
      <c r="S270" s="12"/>
      <c r="T270" s="12"/>
      <c r="U270" s="12"/>
      <c r="V270" s="12">
        <f t="shared" si="430"/>
        <v>166799.5</v>
      </c>
      <c r="W270" s="12"/>
      <c r="X270" s="12">
        <f t="shared" si="385"/>
        <v>3121533.5</v>
      </c>
      <c r="Y270" s="9" t="s">
        <v>2243</v>
      </c>
      <c r="Z270" s="15">
        <v>0</v>
      </c>
      <c r="AA270" s="15">
        <v>0</v>
      </c>
      <c r="AB270" s="15">
        <v>0</v>
      </c>
      <c r="AC270" s="15">
        <v>0</v>
      </c>
      <c r="AD270" s="41"/>
    </row>
    <row r="271" spans="1:30" s="6" customFormat="1" ht="93.75" customHeight="1" x14ac:dyDescent="0.25">
      <c r="A271" s="38">
        <f>IF(OR(D271=0,D271=""),"",COUNTA($D$20:D271))</f>
        <v>238</v>
      </c>
      <c r="B271" s="9" t="s">
        <v>512</v>
      </c>
      <c r="C271" s="11" t="s">
        <v>513</v>
      </c>
      <c r="D271" s="43">
        <v>1968</v>
      </c>
      <c r="E271" s="44">
        <v>3909.7</v>
      </c>
      <c r="F271" s="12">
        <v>2846.9</v>
      </c>
      <c r="G271" s="12">
        <v>875.6</v>
      </c>
      <c r="H271" s="9" t="s">
        <v>48</v>
      </c>
      <c r="I271" s="9"/>
      <c r="J271" s="9"/>
      <c r="K271" s="9"/>
      <c r="L271" s="12">
        <f>677*E271</f>
        <v>2646866.9</v>
      </c>
      <c r="M271" s="12">
        <f>1213*E271</f>
        <v>4742466.0999999996</v>
      </c>
      <c r="N271" s="12">
        <f t="shared" si="429"/>
        <v>2424014</v>
      </c>
      <c r="O271" s="12">
        <f>863*E271</f>
        <v>3374071.0999999996</v>
      </c>
      <c r="P271" s="12">
        <f>546*E271</f>
        <v>2134696.1999999997</v>
      </c>
      <c r="Q271" s="12"/>
      <c r="R271" s="12">
        <f>2340*E271</f>
        <v>9148698</v>
      </c>
      <c r="S271" s="12">
        <f>297*E271</f>
        <v>1161180.8999999999</v>
      </c>
      <c r="T271" s="12">
        <f>2771*E271</f>
        <v>10833778.699999999</v>
      </c>
      <c r="U271" s="12">
        <f>111*E271</f>
        <v>433976.69999999995</v>
      </c>
      <c r="V271" s="12">
        <f t="shared" si="430"/>
        <v>136839.5</v>
      </c>
      <c r="W271" s="12"/>
      <c r="X271" s="12">
        <f t="shared" si="385"/>
        <v>37036588.099999994</v>
      </c>
      <c r="Y271" s="9" t="s">
        <v>2243</v>
      </c>
      <c r="Z271" s="15">
        <v>0</v>
      </c>
      <c r="AA271" s="15">
        <v>0</v>
      </c>
      <c r="AB271" s="15">
        <v>0</v>
      </c>
      <c r="AC271" s="15">
        <v>0</v>
      </c>
      <c r="AD271" s="41"/>
    </row>
    <row r="272" spans="1:30" s="6" customFormat="1" ht="93.75" customHeight="1" x14ac:dyDescent="0.25">
      <c r="A272" s="38">
        <f>IF(OR(D272=0,D272=""),"",COUNTA($D$20:D272))</f>
        <v>239</v>
      </c>
      <c r="B272" s="9" t="s">
        <v>514</v>
      </c>
      <c r="C272" s="11" t="s">
        <v>515</v>
      </c>
      <c r="D272" s="15">
        <v>1968</v>
      </c>
      <c r="E272" s="12">
        <v>8981.7999999999993</v>
      </c>
      <c r="F272" s="12">
        <v>6217.8</v>
      </c>
      <c r="G272" s="12">
        <v>1919.7</v>
      </c>
      <c r="H272" s="9" t="s">
        <v>497</v>
      </c>
      <c r="I272" s="9"/>
      <c r="J272" s="9"/>
      <c r="K272" s="9"/>
      <c r="L272" s="12">
        <f t="shared" ref="L272:L273" si="435">432*E272</f>
        <v>3880137.5999999996</v>
      </c>
      <c r="M272" s="12">
        <f t="shared" ref="M272:M274" si="436">1097*E272</f>
        <v>9853034.5999999996</v>
      </c>
      <c r="N272" s="12">
        <f>633*E272</f>
        <v>5685479.3999999994</v>
      </c>
      <c r="O272" s="12">
        <f t="shared" ref="O272:O274" si="437">398*E272</f>
        <v>3574756.4</v>
      </c>
      <c r="P272" s="12">
        <f t="shared" ref="P272:P274" si="438">670*E272</f>
        <v>6017805.9999999991</v>
      </c>
      <c r="Q272" s="12"/>
      <c r="R272" s="12"/>
      <c r="S272" s="12"/>
      <c r="T272" s="12">
        <f t="shared" ref="T272:T273" si="439">2558*E272</f>
        <v>22975444.399999999</v>
      </c>
      <c r="U272" s="12">
        <f t="shared" ref="U272:U274" si="440">80*E272</f>
        <v>718544</v>
      </c>
      <c r="V272" s="12">
        <f>34*E272</f>
        <v>305381.19999999995</v>
      </c>
      <c r="W272" s="12">
        <f t="shared" ref="W272" si="441">(L272+M272+N272+O272+P272+Q272+R272+S272+T272+U272)*0.0214</f>
        <v>1127891.3313599997</v>
      </c>
      <c r="X272" s="12">
        <f t="shared" si="385"/>
        <v>54138474.931359991</v>
      </c>
      <c r="Y272" s="9" t="s">
        <v>2243</v>
      </c>
      <c r="Z272" s="15">
        <v>0</v>
      </c>
      <c r="AA272" s="15">
        <v>0</v>
      </c>
      <c r="AB272" s="15">
        <v>0</v>
      </c>
      <c r="AC272" s="15">
        <v>0</v>
      </c>
      <c r="AD272" s="41"/>
    </row>
    <row r="273" spans="1:30" s="6" customFormat="1" ht="93.75" customHeight="1" x14ac:dyDescent="0.25">
      <c r="A273" s="38">
        <f>IF(OR(D273=0,D273=""),"",COUNTA($D$20:D273))</f>
        <v>240</v>
      </c>
      <c r="B273" s="9" t="s">
        <v>516</v>
      </c>
      <c r="C273" s="11" t="s">
        <v>517</v>
      </c>
      <c r="D273" s="15">
        <v>1968</v>
      </c>
      <c r="E273" s="12">
        <v>3830.7</v>
      </c>
      <c r="F273" s="12">
        <v>2186.8000000000002</v>
      </c>
      <c r="G273" s="12">
        <v>1110.4000000000001</v>
      </c>
      <c r="H273" s="9" t="s">
        <v>497</v>
      </c>
      <c r="I273" s="9">
        <f>J273+K273</f>
        <v>1</v>
      </c>
      <c r="J273" s="9">
        <v>1</v>
      </c>
      <c r="K273" s="9"/>
      <c r="L273" s="12">
        <f t="shared" si="435"/>
        <v>1654862.4</v>
      </c>
      <c r="M273" s="12">
        <f t="shared" si="436"/>
        <v>4202277.8999999994</v>
      </c>
      <c r="N273" s="12"/>
      <c r="O273" s="12">
        <f t="shared" si="437"/>
        <v>1524618.5999999999</v>
      </c>
      <c r="P273" s="12">
        <f t="shared" si="438"/>
        <v>2566569</v>
      </c>
      <c r="Q273" s="12">
        <f t="shared" ref="Q273:Q274" si="442">4023848*I273</f>
        <v>4023848</v>
      </c>
      <c r="R273" s="12"/>
      <c r="S273" s="12">
        <f t="shared" ref="S273:S274" si="443">100*E273</f>
        <v>383070</v>
      </c>
      <c r="T273" s="12">
        <f t="shared" si="439"/>
        <v>9798930.5999999996</v>
      </c>
      <c r="U273" s="12">
        <f t="shared" si="440"/>
        <v>306456</v>
      </c>
      <c r="V273" s="12">
        <f>48*E273</f>
        <v>183873.59999999998</v>
      </c>
      <c r="W273" s="12"/>
      <c r="X273" s="12">
        <f t="shared" si="385"/>
        <v>24644506.100000001</v>
      </c>
      <c r="Y273" s="9" t="s">
        <v>2243</v>
      </c>
      <c r="Z273" s="15">
        <v>0</v>
      </c>
      <c r="AA273" s="15">
        <v>0</v>
      </c>
      <c r="AB273" s="15">
        <v>0</v>
      </c>
      <c r="AC273" s="15">
        <v>0</v>
      </c>
      <c r="AD273" s="41"/>
    </row>
    <row r="274" spans="1:30" s="6" customFormat="1" ht="93.75" customHeight="1" x14ac:dyDescent="0.25">
      <c r="A274" s="38">
        <f>IF(OR(D274=0,D274=""),"",COUNTA($D$20:D274))</f>
        <v>241</v>
      </c>
      <c r="B274" s="9" t="s">
        <v>518</v>
      </c>
      <c r="C274" s="11" t="s">
        <v>519</v>
      </c>
      <c r="D274" s="15">
        <v>1968</v>
      </c>
      <c r="E274" s="12">
        <v>3750.2</v>
      </c>
      <c r="F274" s="12">
        <v>2098.5</v>
      </c>
      <c r="G274" s="12">
        <v>1329</v>
      </c>
      <c r="H274" s="9" t="s">
        <v>497</v>
      </c>
      <c r="I274" s="9">
        <f>J274+K274</f>
        <v>1</v>
      </c>
      <c r="J274" s="9">
        <v>1</v>
      </c>
      <c r="K274" s="9"/>
      <c r="L274" s="12"/>
      <c r="M274" s="12">
        <f t="shared" si="436"/>
        <v>4113969.4</v>
      </c>
      <c r="N274" s="12"/>
      <c r="O274" s="12">
        <f t="shared" si="437"/>
        <v>1492579.5999999999</v>
      </c>
      <c r="P274" s="12">
        <f t="shared" si="438"/>
        <v>2512634</v>
      </c>
      <c r="Q274" s="12">
        <f t="shared" si="442"/>
        <v>4023848</v>
      </c>
      <c r="R274" s="12">
        <f>1165*E274</f>
        <v>4368983</v>
      </c>
      <c r="S274" s="12">
        <f t="shared" si="443"/>
        <v>375020</v>
      </c>
      <c r="T274" s="12"/>
      <c r="U274" s="12">
        <f t="shared" si="440"/>
        <v>300016</v>
      </c>
      <c r="V274" s="12">
        <f>48*E274</f>
        <v>180009.59999999998</v>
      </c>
      <c r="W274" s="12"/>
      <c r="X274" s="12">
        <f t="shared" si="385"/>
        <v>17367059.600000001</v>
      </c>
      <c r="Y274" s="9" t="s">
        <v>2243</v>
      </c>
      <c r="Z274" s="15">
        <v>0</v>
      </c>
      <c r="AA274" s="15">
        <v>0</v>
      </c>
      <c r="AB274" s="15">
        <v>0</v>
      </c>
      <c r="AC274" s="15">
        <v>0</v>
      </c>
      <c r="AD274" s="41"/>
    </row>
    <row r="275" spans="1:30" s="6" customFormat="1" ht="93.75" customHeight="1" x14ac:dyDescent="0.25">
      <c r="A275" s="38">
        <f>IF(OR(D275=0,D275=""),"",COUNTA($D$20:D275))</f>
        <v>242</v>
      </c>
      <c r="B275" s="9" t="s">
        <v>520</v>
      </c>
      <c r="C275" s="11" t="s">
        <v>521</v>
      </c>
      <c r="D275" s="15">
        <v>1968</v>
      </c>
      <c r="E275" s="12">
        <v>4353.88</v>
      </c>
      <c r="F275" s="12">
        <v>2720.6</v>
      </c>
      <c r="G275" s="12">
        <v>1026.8</v>
      </c>
      <c r="H275" s="9" t="s">
        <v>48</v>
      </c>
      <c r="I275" s="9"/>
      <c r="J275" s="9"/>
      <c r="K275" s="9"/>
      <c r="L275" s="12">
        <f>677*E275</f>
        <v>2947576.7600000002</v>
      </c>
      <c r="M275" s="12">
        <f>1213*E275</f>
        <v>5281256.4400000004</v>
      </c>
      <c r="N275" s="12">
        <f t="shared" ref="N275:N279" si="444">620*E275</f>
        <v>2699405.6</v>
      </c>
      <c r="O275" s="12">
        <f>863*E275</f>
        <v>3757398.44</v>
      </c>
      <c r="P275" s="12">
        <f>546*E275</f>
        <v>2377218.48</v>
      </c>
      <c r="Q275" s="12"/>
      <c r="R275" s="12"/>
      <c r="S275" s="12">
        <f>297*E275</f>
        <v>1293102.3600000001</v>
      </c>
      <c r="T275" s="12"/>
      <c r="U275" s="12">
        <f>111*E275</f>
        <v>483280.68</v>
      </c>
      <c r="V275" s="12">
        <f t="shared" ref="V275:V279" si="445">35*E275</f>
        <v>152385.80000000002</v>
      </c>
      <c r="W275" s="12"/>
      <c r="X275" s="12">
        <f t="shared" si="385"/>
        <v>18991624.559999999</v>
      </c>
      <c r="Y275" s="9" t="s">
        <v>2243</v>
      </c>
      <c r="Z275" s="15">
        <v>0</v>
      </c>
      <c r="AA275" s="15">
        <v>0</v>
      </c>
      <c r="AB275" s="15">
        <v>0</v>
      </c>
      <c r="AC275" s="15">
        <v>0</v>
      </c>
      <c r="AD275" s="41"/>
    </row>
    <row r="276" spans="1:30" s="6" customFormat="1" ht="93.75" customHeight="1" x14ac:dyDescent="0.25">
      <c r="A276" s="38">
        <f>IF(OR(D276=0,D276=""),"",COUNTA($D$20:D276))</f>
        <v>243</v>
      </c>
      <c r="B276" s="9" t="s">
        <v>522</v>
      </c>
      <c r="C276" s="11" t="s">
        <v>523</v>
      </c>
      <c r="D276" s="15">
        <v>1968</v>
      </c>
      <c r="E276" s="12">
        <v>3643.7</v>
      </c>
      <c r="F276" s="12">
        <v>2829.9</v>
      </c>
      <c r="G276" s="12">
        <v>527.6</v>
      </c>
      <c r="H276" s="9" t="s">
        <v>48</v>
      </c>
      <c r="I276" s="9"/>
      <c r="J276" s="9"/>
      <c r="K276" s="9"/>
      <c r="L276" s="12"/>
      <c r="M276" s="12"/>
      <c r="N276" s="12">
        <f t="shared" si="444"/>
        <v>2259094</v>
      </c>
      <c r="O276" s="12"/>
      <c r="P276" s="12"/>
      <c r="Q276" s="12"/>
      <c r="R276" s="12"/>
      <c r="S276" s="12"/>
      <c r="T276" s="12"/>
      <c r="U276" s="12"/>
      <c r="V276" s="12">
        <f t="shared" si="445"/>
        <v>127529.5</v>
      </c>
      <c r="W276" s="12"/>
      <c r="X276" s="12">
        <f t="shared" si="385"/>
        <v>2386623.5</v>
      </c>
      <c r="Y276" s="9" t="s">
        <v>2243</v>
      </c>
      <c r="Z276" s="15">
        <v>0</v>
      </c>
      <c r="AA276" s="15">
        <v>0</v>
      </c>
      <c r="AB276" s="15">
        <v>0</v>
      </c>
      <c r="AC276" s="15">
        <v>0</v>
      </c>
      <c r="AD276" s="41"/>
    </row>
    <row r="277" spans="1:30" s="6" customFormat="1" ht="93.75" customHeight="1" x14ac:dyDescent="0.25">
      <c r="A277" s="38">
        <f>IF(OR(D277=0,D277=""),"",COUNTA($D$20:D277))</f>
        <v>244</v>
      </c>
      <c r="B277" s="9" t="s">
        <v>524</v>
      </c>
      <c r="C277" s="11" t="s">
        <v>525</v>
      </c>
      <c r="D277" s="15">
        <v>1968</v>
      </c>
      <c r="E277" s="12">
        <v>3769.2</v>
      </c>
      <c r="F277" s="12">
        <v>2791.7</v>
      </c>
      <c r="G277" s="12">
        <v>0</v>
      </c>
      <c r="H277" s="9" t="s">
        <v>48</v>
      </c>
      <c r="I277" s="9"/>
      <c r="J277" s="9"/>
      <c r="K277" s="9"/>
      <c r="L277" s="12"/>
      <c r="M277" s="12"/>
      <c r="N277" s="12">
        <f t="shared" si="444"/>
        <v>2336904</v>
      </c>
      <c r="O277" s="12"/>
      <c r="P277" s="12"/>
      <c r="Q277" s="12"/>
      <c r="R277" s="12"/>
      <c r="S277" s="12"/>
      <c r="T277" s="12"/>
      <c r="U277" s="12"/>
      <c r="V277" s="12">
        <f t="shared" si="445"/>
        <v>131922</v>
      </c>
      <c r="W277" s="12"/>
      <c r="X277" s="12">
        <f t="shared" si="385"/>
        <v>2468826</v>
      </c>
      <c r="Y277" s="9" t="s">
        <v>2243</v>
      </c>
      <c r="Z277" s="15">
        <v>0</v>
      </c>
      <c r="AA277" s="15">
        <v>0</v>
      </c>
      <c r="AB277" s="15">
        <v>0</v>
      </c>
      <c r="AC277" s="15">
        <v>0</v>
      </c>
      <c r="AD277" s="41"/>
    </row>
    <row r="278" spans="1:30" s="6" customFormat="1" ht="93.75" customHeight="1" x14ac:dyDescent="0.25">
      <c r="A278" s="38">
        <f>IF(OR(D278=0,D278=""),"",COUNTA($D$20:D278))</f>
        <v>245</v>
      </c>
      <c r="B278" s="9" t="s">
        <v>526</v>
      </c>
      <c r="C278" s="11" t="s">
        <v>527</v>
      </c>
      <c r="D278" s="15">
        <v>1968</v>
      </c>
      <c r="E278" s="12">
        <v>4606.8999999999996</v>
      </c>
      <c r="F278" s="12">
        <v>3362.8</v>
      </c>
      <c r="G278" s="12">
        <v>63.9</v>
      </c>
      <c r="H278" s="9" t="s">
        <v>48</v>
      </c>
      <c r="I278" s="9"/>
      <c r="J278" s="9"/>
      <c r="K278" s="9"/>
      <c r="L278" s="12"/>
      <c r="M278" s="12"/>
      <c r="N278" s="12">
        <f t="shared" si="444"/>
        <v>2856278</v>
      </c>
      <c r="O278" s="12"/>
      <c r="P278" s="12"/>
      <c r="Q278" s="12"/>
      <c r="R278" s="12"/>
      <c r="S278" s="12"/>
      <c r="T278" s="12"/>
      <c r="U278" s="12"/>
      <c r="V278" s="12">
        <f t="shared" si="445"/>
        <v>161241.5</v>
      </c>
      <c r="W278" s="12"/>
      <c r="X278" s="12">
        <f t="shared" si="385"/>
        <v>3017519.5</v>
      </c>
      <c r="Y278" s="9" t="s">
        <v>2243</v>
      </c>
      <c r="Z278" s="15">
        <v>0</v>
      </c>
      <c r="AA278" s="15">
        <v>0</v>
      </c>
      <c r="AB278" s="15">
        <v>0</v>
      </c>
      <c r="AC278" s="15">
        <v>0</v>
      </c>
      <c r="AD278" s="41"/>
    </row>
    <row r="279" spans="1:30" s="6" customFormat="1" ht="93.75" customHeight="1" x14ac:dyDescent="0.25">
      <c r="A279" s="38">
        <f>IF(OR(D279=0,D279=""),"",COUNTA($D$20:D279))</f>
        <v>246</v>
      </c>
      <c r="B279" s="9" t="s">
        <v>528</v>
      </c>
      <c r="C279" s="11" t="s">
        <v>529</v>
      </c>
      <c r="D279" s="15">
        <v>1968</v>
      </c>
      <c r="E279" s="12">
        <v>2267.5</v>
      </c>
      <c r="F279" s="12">
        <v>1929.7</v>
      </c>
      <c r="G279" s="12">
        <v>0</v>
      </c>
      <c r="H279" s="9" t="s">
        <v>48</v>
      </c>
      <c r="I279" s="9"/>
      <c r="J279" s="9"/>
      <c r="K279" s="9"/>
      <c r="L279" s="12"/>
      <c r="M279" s="12"/>
      <c r="N279" s="12">
        <f t="shared" si="444"/>
        <v>1405850</v>
      </c>
      <c r="O279" s="12"/>
      <c r="P279" s="12"/>
      <c r="Q279" s="12"/>
      <c r="R279" s="12"/>
      <c r="S279" s="12"/>
      <c r="T279" s="12"/>
      <c r="U279" s="12"/>
      <c r="V279" s="12">
        <f t="shared" si="445"/>
        <v>79362.5</v>
      </c>
      <c r="W279" s="12"/>
      <c r="X279" s="12">
        <f t="shared" ref="X279:X286" si="446">L279+M279+N279+O279+P279+Q279+R279+S279+T279+U279+V279+W279</f>
        <v>1485212.5</v>
      </c>
      <c r="Y279" s="9" t="s">
        <v>2243</v>
      </c>
      <c r="Z279" s="15">
        <v>0</v>
      </c>
      <c r="AA279" s="15">
        <v>0</v>
      </c>
      <c r="AB279" s="15">
        <v>0</v>
      </c>
      <c r="AC279" s="15">
        <v>0</v>
      </c>
      <c r="AD279" s="41"/>
    </row>
    <row r="280" spans="1:30" s="6" customFormat="1" ht="93.75" customHeight="1" x14ac:dyDescent="0.25">
      <c r="A280" s="38">
        <f>IF(OR(D280=0,D280=""),"",COUNTA($D$20:D280))</f>
        <v>247</v>
      </c>
      <c r="B280" s="9" t="s">
        <v>530</v>
      </c>
      <c r="C280" s="11" t="s">
        <v>531</v>
      </c>
      <c r="D280" s="15">
        <v>1969</v>
      </c>
      <c r="E280" s="12">
        <v>1127.7</v>
      </c>
      <c r="F280" s="12">
        <v>992.9</v>
      </c>
      <c r="G280" s="12">
        <v>0</v>
      </c>
      <c r="H280" s="9" t="s">
        <v>36</v>
      </c>
      <c r="I280" s="9"/>
      <c r="J280" s="9"/>
      <c r="K280" s="9"/>
      <c r="L280" s="12">
        <f t="shared" ref="L280" si="447">741*E280</f>
        <v>835625.70000000007</v>
      </c>
      <c r="M280" s="12">
        <f>3305*E280</f>
        <v>3727048.5</v>
      </c>
      <c r="N280" s="12">
        <f t="shared" ref="N280" si="448">754*E280</f>
        <v>850285.8</v>
      </c>
      <c r="O280" s="12">
        <f t="shared" ref="O280" si="449">681*E280</f>
        <v>767963.70000000007</v>
      </c>
      <c r="P280" s="12">
        <f>576*E280</f>
        <v>649555.20000000007</v>
      </c>
      <c r="Q280" s="12"/>
      <c r="R280" s="12">
        <f>5443*E280</f>
        <v>6138071.1000000006</v>
      </c>
      <c r="S280" s="12"/>
      <c r="T280" s="12">
        <f t="shared" ref="T280" si="450">4818*E280</f>
        <v>5433258.6000000006</v>
      </c>
      <c r="U280" s="12">
        <f t="shared" ref="U280" si="451">185*E280</f>
        <v>208624.5</v>
      </c>
      <c r="V280" s="12">
        <f>34*E280</f>
        <v>38341.800000000003</v>
      </c>
      <c r="W280" s="12">
        <f t="shared" ref="W280:W281" si="452">(L280+M280+N280+O280+P280+Q280+R280+S280+T280+U280)*0.0214</f>
        <v>398263.26834000001</v>
      </c>
      <c r="X280" s="12">
        <f t="shared" si="446"/>
        <v>19047038.168340001</v>
      </c>
      <c r="Y280" s="9" t="s">
        <v>2243</v>
      </c>
      <c r="Z280" s="15">
        <v>0</v>
      </c>
      <c r="AA280" s="15">
        <v>0</v>
      </c>
      <c r="AB280" s="15">
        <v>0</v>
      </c>
      <c r="AC280" s="15">
        <v>0</v>
      </c>
      <c r="AD280" s="41"/>
    </row>
    <row r="281" spans="1:30" s="6" customFormat="1" ht="93.75" customHeight="1" x14ac:dyDescent="0.25">
      <c r="A281" s="38">
        <f>IF(OR(D281=0,D281=""),"",COUNTA($D$20:D281))</f>
        <v>248</v>
      </c>
      <c r="B281" s="9" t="s">
        <v>532</v>
      </c>
      <c r="C281" s="11" t="s">
        <v>533</v>
      </c>
      <c r="D281" s="15">
        <v>1969</v>
      </c>
      <c r="E281" s="12">
        <v>2835.43</v>
      </c>
      <c r="F281" s="12">
        <v>1607.03</v>
      </c>
      <c r="G281" s="12">
        <v>193.1</v>
      </c>
      <c r="H281" s="9" t="s">
        <v>534</v>
      </c>
      <c r="I281" s="9"/>
      <c r="J281" s="9"/>
      <c r="K281" s="9"/>
      <c r="L281" s="12">
        <f>432*E281</f>
        <v>1224905.76</v>
      </c>
      <c r="M281" s="12">
        <f>1097*E281</f>
        <v>3110466.71</v>
      </c>
      <c r="N281" s="12"/>
      <c r="O281" s="12">
        <f>398*E281</f>
        <v>1128501.1399999999</v>
      </c>
      <c r="P281" s="12">
        <f>670*E281</f>
        <v>1899738.0999999999</v>
      </c>
      <c r="Q281" s="12"/>
      <c r="R281" s="12">
        <f>1165*E281</f>
        <v>3303275.9499999997</v>
      </c>
      <c r="S281" s="12"/>
      <c r="T281" s="12">
        <f t="shared" ref="T281" si="453">2558*E281</f>
        <v>7253029.9399999995</v>
      </c>
      <c r="U281" s="12">
        <f>80*E281</f>
        <v>226834.4</v>
      </c>
      <c r="V281" s="12"/>
      <c r="W281" s="12">
        <f t="shared" si="452"/>
        <v>388340.49279999989</v>
      </c>
      <c r="X281" s="12">
        <f t="shared" si="446"/>
        <v>18535092.492799997</v>
      </c>
      <c r="Y281" s="9" t="s">
        <v>2243</v>
      </c>
      <c r="Z281" s="15">
        <v>0</v>
      </c>
      <c r="AA281" s="15">
        <v>0</v>
      </c>
      <c r="AB281" s="15">
        <v>0</v>
      </c>
      <c r="AC281" s="15">
        <v>0</v>
      </c>
      <c r="AD281" s="41"/>
    </row>
    <row r="282" spans="1:30" s="6" customFormat="1" ht="93.75" customHeight="1" x14ac:dyDescent="0.25">
      <c r="A282" s="38">
        <f>IF(OR(D282=0,D282=""),"",COUNTA($D$20:D282))</f>
        <v>249</v>
      </c>
      <c r="B282" s="9" t="s">
        <v>535</v>
      </c>
      <c r="C282" s="11" t="s">
        <v>536</v>
      </c>
      <c r="D282" s="15">
        <v>1969</v>
      </c>
      <c r="E282" s="12">
        <v>4399.7</v>
      </c>
      <c r="F282" s="12">
        <v>3639</v>
      </c>
      <c r="G282" s="12">
        <v>35.9</v>
      </c>
      <c r="H282" s="9" t="s">
        <v>497</v>
      </c>
      <c r="I282" s="9">
        <f>J282+K282</f>
        <v>2</v>
      </c>
      <c r="J282" s="9">
        <v>2</v>
      </c>
      <c r="K282" s="9"/>
      <c r="L282" s="12"/>
      <c r="M282" s="12"/>
      <c r="N282" s="12">
        <f>633*E282</f>
        <v>2785010.1</v>
      </c>
      <c r="O282" s="12"/>
      <c r="P282" s="12"/>
      <c r="Q282" s="12">
        <f>4023848*I282</f>
        <v>8047696</v>
      </c>
      <c r="R282" s="12"/>
      <c r="S282" s="12"/>
      <c r="T282" s="12"/>
      <c r="U282" s="12"/>
      <c r="V282" s="12">
        <f>(48+34)*E282</f>
        <v>360775.39999999997</v>
      </c>
      <c r="W282" s="12"/>
      <c r="X282" s="12">
        <f t="shared" si="446"/>
        <v>11193481.5</v>
      </c>
      <c r="Y282" s="9" t="s">
        <v>2243</v>
      </c>
      <c r="Z282" s="15">
        <v>0</v>
      </c>
      <c r="AA282" s="15">
        <v>0</v>
      </c>
      <c r="AB282" s="15">
        <v>0</v>
      </c>
      <c r="AC282" s="15">
        <v>0</v>
      </c>
      <c r="AD282" s="41"/>
    </row>
    <row r="283" spans="1:30" s="6" customFormat="1" ht="93.75" customHeight="1" x14ac:dyDescent="0.25">
      <c r="A283" s="38">
        <f>IF(OR(D283=0,D283=""),"",COUNTA($D$20:D283))</f>
        <v>250</v>
      </c>
      <c r="B283" s="9" t="s">
        <v>537</v>
      </c>
      <c r="C283" s="11" t="s">
        <v>538</v>
      </c>
      <c r="D283" s="15">
        <v>1969</v>
      </c>
      <c r="E283" s="12">
        <v>2454.5</v>
      </c>
      <c r="F283" s="12">
        <v>1840.2</v>
      </c>
      <c r="G283" s="12">
        <v>0</v>
      </c>
      <c r="H283" s="9" t="s">
        <v>48</v>
      </c>
      <c r="I283" s="9"/>
      <c r="J283" s="9"/>
      <c r="K283" s="9"/>
      <c r="L283" s="12">
        <f>677*E283</f>
        <v>1661696.5</v>
      </c>
      <c r="M283" s="12">
        <f>1213*E283</f>
        <v>2977308.5</v>
      </c>
      <c r="N283" s="12">
        <f t="shared" ref="N283:N285" si="454">620*E283</f>
        <v>1521790</v>
      </c>
      <c r="O283" s="12">
        <f>863*E283</f>
        <v>2118233.5</v>
      </c>
      <c r="P283" s="12">
        <f>546*E283</f>
        <v>1340157</v>
      </c>
      <c r="Q283" s="12"/>
      <c r="R283" s="12">
        <f>2340*E283</f>
        <v>5743530</v>
      </c>
      <c r="S283" s="12">
        <f>297*E283</f>
        <v>728986.5</v>
      </c>
      <c r="T283" s="12">
        <f>2771*E283</f>
        <v>6801419.5</v>
      </c>
      <c r="U283" s="12">
        <f>111*E283</f>
        <v>272449.5</v>
      </c>
      <c r="V283" s="12">
        <f t="shared" ref="V283:V285" si="455">35*E283</f>
        <v>85907.5</v>
      </c>
      <c r="W283" s="12"/>
      <c r="X283" s="12">
        <f t="shared" si="446"/>
        <v>23251478.5</v>
      </c>
      <c r="Y283" s="9" t="s">
        <v>2243</v>
      </c>
      <c r="Z283" s="15">
        <v>0</v>
      </c>
      <c r="AA283" s="15">
        <v>0</v>
      </c>
      <c r="AB283" s="15">
        <v>0</v>
      </c>
      <c r="AC283" s="15">
        <v>0</v>
      </c>
      <c r="AD283" s="41"/>
    </row>
    <row r="284" spans="1:30" s="6" customFormat="1" ht="93.75" customHeight="1" x14ac:dyDescent="0.25">
      <c r="A284" s="38">
        <f>IF(OR(D284=0,D284=""),"",COUNTA($D$20:D284))</f>
        <v>251</v>
      </c>
      <c r="B284" s="9" t="s">
        <v>539</v>
      </c>
      <c r="C284" s="11" t="s">
        <v>540</v>
      </c>
      <c r="D284" s="15">
        <v>1969</v>
      </c>
      <c r="E284" s="12">
        <v>5844.5</v>
      </c>
      <c r="F284" s="12">
        <v>4508.2</v>
      </c>
      <c r="G284" s="12">
        <v>0</v>
      </c>
      <c r="H284" s="9" t="s">
        <v>48</v>
      </c>
      <c r="I284" s="9"/>
      <c r="J284" s="9"/>
      <c r="K284" s="9"/>
      <c r="L284" s="12"/>
      <c r="M284" s="12"/>
      <c r="N284" s="12">
        <f t="shared" si="454"/>
        <v>3623590</v>
      </c>
      <c r="O284" s="12"/>
      <c r="P284" s="12"/>
      <c r="Q284" s="12"/>
      <c r="R284" s="12"/>
      <c r="S284" s="12"/>
      <c r="T284" s="12"/>
      <c r="U284" s="12"/>
      <c r="V284" s="12">
        <f t="shared" si="455"/>
        <v>204557.5</v>
      </c>
      <c r="W284" s="12"/>
      <c r="X284" s="12">
        <f t="shared" si="446"/>
        <v>3828147.5</v>
      </c>
      <c r="Y284" s="9" t="s">
        <v>2243</v>
      </c>
      <c r="Z284" s="15">
        <v>0</v>
      </c>
      <c r="AA284" s="15">
        <v>0</v>
      </c>
      <c r="AB284" s="15">
        <v>0</v>
      </c>
      <c r="AC284" s="15">
        <v>0</v>
      </c>
      <c r="AD284" s="41"/>
    </row>
    <row r="285" spans="1:30" s="6" customFormat="1" ht="93.75" customHeight="1" x14ac:dyDescent="0.25">
      <c r="A285" s="38">
        <f>IF(OR(D285=0,D285=""),"",COUNTA($D$20:D285))</f>
        <v>252</v>
      </c>
      <c r="B285" s="9" t="s">
        <v>541</v>
      </c>
      <c r="C285" s="11" t="s">
        <v>542</v>
      </c>
      <c r="D285" s="15">
        <v>1969</v>
      </c>
      <c r="E285" s="12">
        <v>2095.5</v>
      </c>
      <c r="F285" s="12">
        <v>1626.3</v>
      </c>
      <c r="G285" s="12">
        <v>0</v>
      </c>
      <c r="H285" s="9" t="s">
        <v>48</v>
      </c>
      <c r="I285" s="9"/>
      <c r="J285" s="9"/>
      <c r="K285" s="9"/>
      <c r="L285" s="12"/>
      <c r="M285" s="12"/>
      <c r="N285" s="12">
        <f t="shared" si="454"/>
        <v>1299210</v>
      </c>
      <c r="O285" s="12"/>
      <c r="P285" s="12"/>
      <c r="Q285" s="12"/>
      <c r="R285" s="12"/>
      <c r="S285" s="12"/>
      <c r="T285" s="12"/>
      <c r="U285" s="12"/>
      <c r="V285" s="12">
        <f t="shared" si="455"/>
        <v>73342.5</v>
      </c>
      <c r="W285" s="12">
        <f t="shared" ref="W285:W287" si="456">(L285+M285+N285+O285+P285+Q285+R285+S285+T285+U285)*0.0214</f>
        <v>27803.093999999997</v>
      </c>
      <c r="X285" s="12">
        <f t="shared" si="446"/>
        <v>1400355.594</v>
      </c>
      <c r="Y285" s="9" t="s">
        <v>2243</v>
      </c>
      <c r="Z285" s="15">
        <v>0</v>
      </c>
      <c r="AA285" s="15">
        <v>0</v>
      </c>
      <c r="AB285" s="15">
        <v>0</v>
      </c>
      <c r="AC285" s="15">
        <v>0</v>
      </c>
      <c r="AD285" s="41"/>
    </row>
    <row r="286" spans="1:30" s="6" customFormat="1" ht="93.75" customHeight="1" x14ac:dyDescent="0.25">
      <c r="A286" s="38">
        <f>IF(OR(D286=0,D286=""),"",COUNTA($D$20:D286))</f>
        <v>253</v>
      </c>
      <c r="B286" s="9" t="s">
        <v>543</v>
      </c>
      <c r="C286" s="11" t="s">
        <v>544</v>
      </c>
      <c r="D286" s="15">
        <v>1969</v>
      </c>
      <c r="E286" s="12">
        <v>441.1</v>
      </c>
      <c r="F286" s="12">
        <v>330.2</v>
      </c>
      <c r="G286" s="12">
        <v>0</v>
      </c>
      <c r="H286" s="9" t="s">
        <v>39</v>
      </c>
      <c r="I286" s="9"/>
      <c r="J286" s="9"/>
      <c r="K286" s="9"/>
      <c r="L286" s="12">
        <f t="shared" ref="L286" si="457">741*E286</f>
        <v>326855.10000000003</v>
      </c>
      <c r="M286" s="12">
        <f>3305*E286</f>
        <v>1457835.5</v>
      </c>
      <c r="N286" s="12">
        <f t="shared" ref="N286" si="458">754*E286</f>
        <v>332589.40000000002</v>
      </c>
      <c r="O286" s="12">
        <f t="shared" ref="O286" si="459">681*E286</f>
        <v>300389.10000000003</v>
      </c>
      <c r="P286" s="12">
        <f>576*E286</f>
        <v>254073.60000000001</v>
      </c>
      <c r="Q286" s="12"/>
      <c r="R286" s="12">
        <f>5443*E286</f>
        <v>2400907.3000000003</v>
      </c>
      <c r="S286" s="12"/>
      <c r="T286" s="12">
        <f t="shared" ref="T286" si="460">4818*E286</f>
        <v>2125219.8000000003</v>
      </c>
      <c r="U286" s="12">
        <f t="shared" ref="U286" si="461">185*E286</f>
        <v>81603.5</v>
      </c>
      <c r="V286" s="12">
        <f>34*E286</f>
        <v>14997.400000000001</v>
      </c>
      <c r="W286" s="12">
        <f t="shared" si="456"/>
        <v>155780.72862000001</v>
      </c>
      <c r="X286" s="12">
        <f t="shared" si="446"/>
        <v>7450251.4286200013</v>
      </c>
      <c r="Y286" s="9" t="s">
        <v>2243</v>
      </c>
      <c r="Z286" s="15">
        <v>0</v>
      </c>
      <c r="AA286" s="15">
        <v>0</v>
      </c>
      <c r="AB286" s="15">
        <v>0</v>
      </c>
      <c r="AC286" s="15">
        <v>0</v>
      </c>
      <c r="AD286" s="41"/>
    </row>
    <row r="287" spans="1:30" s="6" customFormat="1" ht="93.75" customHeight="1" x14ac:dyDescent="0.25">
      <c r="A287" s="38">
        <f>IF(OR(D287=0,D287=""),"",COUNTA($D$20:D287))</f>
        <v>254</v>
      </c>
      <c r="B287" s="9" t="s">
        <v>545</v>
      </c>
      <c r="C287" s="11" t="s">
        <v>546</v>
      </c>
      <c r="D287" s="15">
        <v>1969</v>
      </c>
      <c r="E287" s="12">
        <v>1371.9</v>
      </c>
      <c r="F287" s="12">
        <v>1244.9000000000001</v>
      </c>
      <c r="G287" s="12">
        <v>0</v>
      </c>
      <c r="H287" s="9" t="s">
        <v>102</v>
      </c>
      <c r="I287" s="9"/>
      <c r="J287" s="9"/>
      <c r="K287" s="9"/>
      <c r="L287" s="12">
        <f>677*E287</f>
        <v>928776.3</v>
      </c>
      <c r="M287" s="12"/>
      <c r="N287" s="12">
        <f t="shared" ref="N287:N288" si="462">620*E287</f>
        <v>850578</v>
      </c>
      <c r="O287" s="12">
        <f>863*E287</f>
        <v>1183949.7000000002</v>
      </c>
      <c r="P287" s="12">
        <f>546*E287</f>
        <v>749057.4</v>
      </c>
      <c r="Q287" s="12"/>
      <c r="R287" s="12">
        <f>2340*E287</f>
        <v>3210246</v>
      </c>
      <c r="S287" s="12"/>
      <c r="T287" s="12">
        <f>2771*E287</f>
        <v>3801534.9000000004</v>
      </c>
      <c r="U287" s="12">
        <f>111*E287</f>
        <v>152280.90000000002</v>
      </c>
      <c r="V287" s="12">
        <f t="shared" ref="V287:V288" si="463">35*E287</f>
        <v>48016.5</v>
      </c>
      <c r="W287" s="12">
        <f t="shared" si="456"/>
        <v>232755.45648000002</v>
      </c>
      <c r="X287" s="12"/>
      <c r="Y287" s="9" t="s">
        <v>2243</v>
      </c>
      <c r="Z287" s="15">
        <v>0</v>
      </c>
      <c r="AA287" s="15">
        <v>0</v>
      </c>
      <c r="AB287" s="15">
        <v>0</v>
      </c>
      <c r="AC287" s="15">
        <v>0</v>
      </c>
      <c r="AD287" s="41"/>
    </row>
    <row r="288" spans="1:30" s="6" customFormat="1" ht="93.75" customHeight="1" x14ac:dyDescent="0.25">
      <c r="A288" s="38">
        <f>IF(OR(D288=0,D288=""),"",COUNTA($D$20:D288))</f>
        <v>255</v>
      </c>
      <c r="B288" s="9" t="s">
        <v>547</v>
      </c>
      <c r="C288" s="11" t="s">
        <v>548</v>
      </c>
      <c r="D288" s="15">
        <v>1969</v>
      </c>
      <c r="E288" s="12">
        <v>5108.3999999999996</v>
      </c>
      <c r="F288" s="12">
        <v>3412.7</v>
      </c>
      <c r="G288" s="12">
        <v>1695.7</v>
      </c>
      <c r="H288" s="9" t="s">
        <v>48</v>
      </c>
      <c r="I288" s="9"/>
      <c r="J288" s="9"/>
      <c r="K288" s="9"/>
      <c r="L288" s="12"/>
      <c r="M288" s="12"/>
      <c r="N288" s="12">
        <f t="shared" si="462"/>
        <v>3167208</v>
      </c>
      <c r="O288" s="12"/>
      <c r="P288" s="12"/>
      <c r="Q288" s="12"/>
      <c r="R288" s="12"/>
      <c r="S288" s="12"/>
      <c r="T288" s="12"/>
      <c r="U288" s="12"/>
      <c r="V288" s="12">
        <f t="shared" si="463"/>
        <v>178794</v>
      </c>
      <c r="W288" s="12"/>
      <c r="X288" s="12">
        <f t="shared" ref="X288:X292" si="464">L288+M288+N288+O288+P288+Q288+R288+S288+T288+U288+V288+W288</f>
        <v>3346002</v>
      </c>
      <c r="Y288" s="9" t="s">
        <v>2243</v>
      </c>
      <c r="Z288" s="15">
        <v>0</v>
      </c>
      <c r="AA288" s="15">
        <v>0</v>
      </c>
      <c r="AB288" s="15">
        <v>0</v>
      </c>
      <c r="AC288" s="15">
        <v>0</v>
      </c>
      <c r="AD288" s="41"/>
    </row>
    <row r="289" spans="1:30" s="6" customFormat="1" ht="93.75" customHeight="1" x14ac:dyDescent="0.25">
      <c r="A289" s="38">
        <f>IF(OR(D289=0,D289=""),"",COUNTA($D$20:D289))</f>
        <v>256</v>
      </c>
      <c r="B289" s="9" t="s">
        <v>549</v>
      </c>
      <c r="C289" s="11" t="s">
        <v>550</v>
      </c>
      <c r="D289" s="15">
        <v>1969</v>
      </c>
      <c r="E289" s="12">
        <v>3284.7</v>
      </c>
      <c r="F289" s="12">
        <v>2801.3</v>
      </c>
      <c r="G289" s="12">
        <v>0</v>
      </c>
      <c r="H289" s="9" t="s">
        <v>102</v>
      </c>
      <c r="I289" s="9"/>
      <c r="J289" s="9"/>
      <c r="K289" s="9"/>
      <c r="L289" s="12">
        <f t="shared" ref="L289:L292" si="465">677*E289</f>
        <v>2223741.9</v>
      </c>
      <c r="M289" s="12">
        <f>1213*E289</f>
        <v>3984341.0999999996</v>
      </c>
      <c r="N289" s="12"/>
      <c r="O289" s="12">
        <f>863*E289</f>
        <v>2834696.0999999996</v>
      </c>
      <c r="P289" s="12">
        <f>546*E289</f>
        <v>1793446.2</v>
      </c>
      <c r="Q289" s="12"/>
      <c r="R289" s="12">
        <f t="shared" ref="R289:R292" si="466">2340*E289</f>
        <v>7686198</v>
      </c>
      <c r="S289" s="12">
        <f t="shared" ref="S289:S292" si="467">297*E289</f>
        <v>975555.89999999991</v>
      </c>
      <c r="T289" s="12">
        <f t="shared" ref="T289:T292" si="468">2771*E289</f>
        <v>9101903.6999999993</v>
      </c>
      <c r="U289" s="12">
        <f t="shared" ref="U289:U292" si="469">111*E289</f>
        <v>364601.69999999995</v>
      </c>
      <c r="V289" s="12"/>
      <c r="W289" s="12">
        <f t="shared" ref="W289:W292" si="470">(L289+M289+N289+O289+P289+Q289+R289+S289+T289+U289)*0.0214</f>
        <v>619839.97043999983</v>
      </c>
      <c r="X289" s="12">
        <f t="shared" si="464"/>
        <v>29584324.570439994</v>
      </c>
      <c r="Y289" s="9" t="s">
        <v>2243</v>
      </c>
      <c r="Z289" s="15">
        <v>0</v>
      </c>
      <c r="AA289" s="15">
        <v>0</v>
      </c>
      <c r="AB289" s="15">
        <v>0</v>
      </c>
      <c r="AC289" s="15">
        <v>0</v>
      </c>
      <c r="AD289" s="41"/>
    </row>
    <row r="290" spans="1:30" s="6" customFormat="1" ht="93.75" customHeight="1" x14ac:dyDescent="0.25">
      <c r="A290" s="38">
        <f>IF(OR(D290=0,D290=""),"",COUNTA($D$20:D290))</f>
        <v>257</v>
      </c>
      <c r="B290" s="9" t="s">
        <v>551</v>
      </c>
      <c r="C290" s="11" t="s">
        <v>552</v>
      </c>
      <c r="D290" s="15">
        <v>1969</v>
      </c>
      <c r="E290" s="12">
        <v>3168.8</v>
      </c>
      <c r="F290" s="12">
        <v>2068.8000000000002</v>
      </c>
      <c r="G290" s="12">
        <v>0</v>
      </c>
      <c r="H290" s="9" t="s">
        <v>48</v>
      </c>
      <c r="I290" s="9"/>
      <c r="J290" s="9"/>
      <c r="K290" s="9"/>
      <c r="L290" s="12">
        <f t="shared" si="465"/>
        <v>2145277.6</v>
      </c>
      <c r="M290" s="12"/>
      <c r="N290" s="12"/>
      <c r="O290" s="12"/>
      <c r="P290" s="12"/>
      <c r="Q290" s="12"/>
      <c r="R290" s="12">
        <f t="shared" si="466"/>
        <v>7414992</v>
      </c>
      <c r="S290" s="12">
        <f t="shared" si="467"/>
        <v>941133.60000000009</v>
      </c>
      <c r="T290" s="12">
        <f t="shared" si="468"/>
        <v>8780744.8000000007</v>
      </c>
      <c r="U290" s="12">
        <f t="shared" si="469"/>
        <v>351736.80000000005</v>
      </c>
      <c r="V290" s="12"/>
      <c r="W290" s="12">
        <f t="shared" si="470"/>
        <v>420165.13471999997</v>
      </c>
      <c r="X290" s="12">
        <f t="shared" si="464"/>
        <v>20054049.934720002</v>
      </c>
      <c r="Y290" s="9" t="s">
        <v>2243</v>
      </c>
      <c r="Z290" s="15">
        <v>0</v>
      </c>
      <c r="AA290" s="15">
        <v>0</v>
      </c>
      <c r="AB290" s="15">
        <v>0</v>
      </c>
      <c r="AC290" s="15">
        <v>0</v>
      </c>
      <c r="AD290" s="41"/>
    </row>
    <row r="291" spans="1:30" s="6" customFormat="1" ht="93.75" customHeight="1" x14ac:dyDescent="0.25">
      <c r="A291" s="38">
        <f>IF(OR(D291=0,D291=""),"",COUNTA($D$20:D291))</f>
        <v>258</v>
      </c>
      <c r="B291" s="9" t="s">
        <v>553</v>
      </c>
      <c r="C291" s="11" t="s">
        <v>554</v>
      </c>
      <c r="D291" s="15">
        <v>1969</v>
      </c>
      <c r="E291" s="12">
        <v>2037.1</v>
      </c>
      <c r="F291" s="12">
        <v>1450.1</v>
      </c>
      <c r="G291" s="12">
        <v>251.1</v>
      </c>
      <c r="H291" s="9" t="s">
        <v>102</v>
      </c>
      <c r="I291" s="9"/>
      <c r="J291" s="9"/>
      <c r="K291" s="9"/>
      <c r="L291" s="12">
        <f t="shared" si="465"/>
        <v>1379116.7</v>
      </c>
      <c r="M291" s="12">
        <f>1213*E291</f>
        <v>2471002.2999999998</v>
      </c>
      <c r="N291" s="12"/>
      <c r="O291" s="12">
        <f>863*E291</f>
        <v>1758017.2999999998</v>
      </c>
      <c r="P291" s="12">
        <f t="shared" ref="P291:P292" si="471">546*E291</f>
        <v>1112256.5999999999</v>
      </c>
      <c r="Q291" s="12"/>
      <c r="R291" s="12">
        <f t="shared" si="466"/>
        <v>4766814</v>
      </c>
      <c r="S291" s="12">
        <f t="shared" si="467"/>
        <v>605018.69999999995</v>
      </c>
      <c r="T291" s="12">
        <f t="shared" si="468"/>
        <v>5644804.0999999996</v>
      </c>
      <c r="U291" s="12">
        <f t="shared" si="469"/>
        <v>226118.09999999998</v>
      </c>
      <c r="V291" s="12"/>
      <c r="W291" s="12">
        <f t="shared" si="470"/>
        <v>384411.36291999993</v>
      </c>
      <c r="X291" s="12">
        <f t="shared" si="464"/>
        <v>18347559.162919998</v>
      </c>
      <c r="Y291" s="9" t="s">
        <v>2243</v>
      </c>
      <c r="Z291" s="15">
        <v>0</v>
      </c>
      <c r="AA291" s="15">
        <v>0</v>
      </c>
      <c r="AB291" s="15">
        <v>0</v>
      </c>
      <c r="AC291" s="15">
        <v>0</v>
      </c>
      <c r="AD291" s="41"/>
    </row>
    <row r="292" spans="1:30" s="6" customFormat="1" ht="93.75" customHeight="1" x14ac:dyDescent="0.25">
      <c r="A292" s="38">
        <f>IF(OR(D292=0,D292=""),"",COUNTA($D$20:D292))</f>
        <v>259</v>
      </c>
      <c r="B292" s="9" t="s">
        <v>555</v>
      </c>
      <c r="C292" s="11" t="s">
        <v>556</v>
      </c>
      <c r="D292" s="15">
        <v>1969</v>
      </c>
      <c r="E292" s="12">
        <v>2513.1999999999998</v>
      </c>
      <c r="F292" s="12">
        <v>1585.8</v>
      </c>
      <c r="G292" s="12">
        <v>927.39999999999986</v>
      </c>
      <c r="H292" s="9" t="s">
        <v>102</v>
      </c>
      <c r="I292" s="9"/>
      <c r="J292" s="9"/>
      <c r="K292" s="9"/>
      <c r="L292" s="12">
        <f t="shared" si="465"/>
        <v>1701436.4</v>
      </c>
      <c r="M292" s="12"/>
      <c r="N292" s="12"/>
      <c r="O292" s="12"/>
      <c r="P292" s="12">
        <f t="shared" si="471"/>
        <v>1372207.2</v>
      </c>
      <c r="Q292" s="12"/>
      <c r="R292" s="12">
        <f t="shared" si="466"/>
        <v>5880888</v>
      </c>
      <c r="S292" s="12">
        <f t="shared" si="467"/>
        <v>746420.39999999991</v>
      </c>
      <c r="T292" s="12">
        <f t="shared" si="468"/>
        <v>6964077.1999999993</v>
      </c>
      <c r="U292" s="12">
        <f t="shared" si="469"/>
        <v>278965.19999999995</v>
      </c>
      <c r="V292" s="12"/>
      <c r="W292" s="12">
        <f t="shared" si="470"/>
        <v>362601.48015999998</v>
      </c>
      <c r="X292" s="12">
        <f t="shared" si="464"/>
        <v>17306595.88016</v>
      </c>
      <c r="Y292" s="9" t="s">
        <v>2243</v>
      </c>
      <c r="Z292" s="15">
        <v>0</v>
      </c>
      <c r="AA292" s="15">
        <v>0</v>
      </c>
      <c r="AB292" s="15">
        <v>0</v>
      </c>
      <c r="AC292" s="15">
        <v>0</v>
      </c>
      <c r="AD292" s="41"/>
    </row>
    <row r="293" spans="1:30" s="6" customFormat="1" ht="93.75" customHeight="1" x14ac:dyDescent="0.25">
      <c r="A293" s="38" t="str">
        <f>IF(OR(D293=0,D293=""),"",COUNTA($D$20:D293))</f>
        <v/>
      </c>
      <c r="B293" s="9"/>
      <c r="C293" s="39"/>
      <c r="D293" s="15"/>
      <c r="E293" s="40">
        <f>SUM(E86:E292)</f>
        <v>579176.94999999995</v>
      </c>
      <c r="F293" s="40">
        <f t="shared" ref="F293:G293" si="472">SUM(F86:F292)</f>
        <v>404587.59000000008</v>
      </c>
      <c r="G293" s="40">
        <f t="shared" si="472"/>
        <v>44859.549999999988</v>
      </c>
      <c r="H293" s="9"/>
      <c r="I293" s="9"/>
      <c r="J293" s="9"/>
      <c r="K293" s="9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40">
        <f t="shared" ref="X293" si="473">SUM(X86:X292)</f>
        <v>2737287739.8875184</v>
      </c>
      <c r="Y293" s="40"/>
      <c r="Z293" s="40">
        <f t="shared" ref="Z293" si="474">SUM(Z86:Z292)</f>
        <v>0</v>
      </c>
      <c r="AA293" s="40">
        <f t="shared" ref="AA293" si="475">SUM(AA86:AA292)</f>
        <v>0</v>
      </c>
      <c r="AB293" s="40">
        <f t="shared" ref="AB293" si="476">SUM(AB86:AB292)</f>
        <v>0</v>
      </c>
      <c r="AC293" s="40">
        <f t="shared" ref="AC293" si="477">SUM(AC86:AC292)</f>
        <v>0</v>
      </c>
      <c r="AD293" s="41"/>
    </row>
    <row r="294" spans="1:30" s="6" customFormat="1" ht="93.75" customHeight="1" x14ac:dyDescent="0.25">
      <c r="A294" s="38" t="str">
        <f>IF(OR(D294=0,D294=""),"",COUNTA($D$20:D294))</f>
        <v/>
      </c>
      <c r="B294" s="9"/>
      <c r="C294" s="39" t="s">
        <v>2182</v>
      </c>
      <c r="D294" s="15"/>
      <c r="E294" s="12"/>
      <c r="F294" s="12"/>
      <c r="G294" s="12"/>
      <c r="H294" s="9"/>
      <c r="I294" s="9"/>
      <c r="J294" s="9"/>
      <c r="K294" s="9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41"/>
    </row>
    <row r="295" spans="1:30" s="6" customFormat="1" ht="93.75" customHeight="1" x14ac:dyDescent="0.25">
      <c r="A295" s="38">
        <f>IF(OR(D295=0,D295=""),"",COUNTA($D$20:D295))</f>
        <v>260</v>
      </c>
      <c r="B295" s="9" t="s">
        <v>557</v>
      </c>
      <c r="C295" s="11" t="s">
        <v>558</v>
      </c>
      <c r="D295" s="15">
        <v>1952</v>
      </c>
      <c r="E295" s="12">
        <v>1518.63</v>
      </c>
      <c r="F295" s="12">
        <v>857.7</v>
      </c>
      <c r="G295" s="12">
        <v>90</v>
      </c>
      <c r="H295" s="9" t="s">
        <v>39</v>
      </c>
      <c r="I295" s="9"/>
      <c r="J295" s="9"/>
      <c r="K295" s="9"/>
      <c r="L295" s="12">
        <f t="shared" ref="L295:L297" si="478">741*E295</f>
        <v>1125304.83</v>
      </c>
      <c r="M295" s="12">
        <f>3305*E295</f>
        <v>5019072.1500000004</v>
      </c>
      <c r="N295" s="12">
        <f t="shared" ref="N295:N297" si="479">754*E295</f>
        <v>1145047.02</v>
      </c>
      <c r="O295" s="12">
        <f t="shared" ref="O295:O297" si="480">681*E295</f>
        <v>1034187.03</v>
      </c>
      <c r="P295" s="12">
        <f t="shared" ref="P295:P297" si="481">576*E295</f>
        <v>874730.88000000012</v>
      </c>
      <c r="Q295" s="12"/>
      <c r="R295" s="12">
        <f t="shared" ref="R295:R297" si="482">5443*E295</f>
        <v>8265903.0900000008</v>
      </c>
      <c r="S295" s="12"/>
      <c r="T295" s="12">
        <f t="shared" ref="T295:T297" si="483">4818*E295</f>
        <v>7316759.3400000008</v>
      </c>
      <c r="U295" s="12">
        <f t="shared" ref="U295:U297" si="484">185*E295</f>
        <v>280946.55000000005</v>
      </c>
      <c r="V295" s="12">
        <f t="shared" ref="V295:V297" si="485">34*E295</f>
        <v>51633.420000000006</v>
      </c>
      <c r="W295" s="12">
        <f t="shared" ref="W295:W297" si="486">(L295+M295+N295+O295+P295+Q295+R295+S295+T295+U295)*0.0214</f>
        <v>536325.74904599995</v>
      </c>
      <c r="X295" s="12">
        <f t="shared" ref="X295:X302" si="487">L295+M295+N295+O295+P295+Q295+R295+S295+T295+U295+V295+W295</f>
        <v>25649910.059046004</v>
      </c>
      <c r="Y295" s="9" t="s">
        <v>2243</v>
      </c>
      <c r="Z295" s="15">
        <v>0</v>
      </c>
      <c r="AA295" s="15">
        <v>0</v>
      </c>
      <c r="AB295" s="15">
        <v>0</v>
      </c>
      <c r="AC295" s="15">
        <v>0</v>
      </c>
      <c r="AD295" s="41"/>
    </row>
    <row r="296" spans="1:30" s="6" customFormat="1" ht="93.75" customHeight="1" x14ac:dyDescent="0.25">
      <c r="A296" s="38">
        <f>IF(OR(D296=0,D296=""),"",COUNTA($D$20:D296))</f>
        <v>261</v>
      </c>
      <c r="B296" s="9" t="s">
        <v>559</v>
      </c>
      <c r="C296" s="11" t="s">
        <v>560</v>
      </c>
      <c r="D296" s="15">
        <v>1954</v>
      </c>
      <c r="E296" s="12">
        <v>263.2</v>
      </c>
      <c r="F296" s="12">
        <v>241.7</v>
      </c>
      <c r="G296" s="12">
        <v>21.5</v>
      </c>
      <c r="H296" s="9" t="s">
        <v>99</v>
      </c>
      <c r="I296" s="9"/>
      <c r="J296" s="9"/>
      <c r="K296" s="9"/>
      <c r="L296" s="12">
        <f t="shared" si="478"/>
        <v>195031.19999999998</v>
      </c>
      <c r="M296" s="12"/>
      <c r="N296" s="12">
        <f t="shared" si="479"/>
        <v>198452.8</v>
      </c>
      <c r="O296" s="12">
        <f t="shared" si="480"/>
        <v>179239.19999999998</v>
      </c>
      <c r="P296" s="12">
        <f t="shared" si="481"/>
        <v>151603.19999999998</v>
      </c>
      <c r="Q296" s="12"/>
      <c r="R296" s="12">
        <f t="shared" si="482"/>
        <v>1432597.5999999999</v>
      </c>
      <c r="S296" s="12"/>
      <c r="T296" s="12">
        <f t="shared" si="483"/>
        <v>1268097.5999999999</v>
      </c>
      <c r="U296" s="12">
        <f t="shared" si="484"/>
        <v>48692</v>
      </c>
      <c r="V296" s="12">
        <f t="shared" si="485"/>
        <v>8948.7999999999993</v>
      </c>
      <c r="W296" s="12">
        <f t="shared" si="486"/>
        <v>74337.471039999989</v>
      </c>
      <c r="X296" s="12">
        <f t="shared" si="487"/>
        <v>3556999.8710399996</v>
      </c>
      <c r="Y296" s="9" t="s">
        <v>2243</v>
      </c>
      <c r="Z296" s="15">
        <v>0</v>
      </c>
      <c r="AA296" s="15">
        <v>0</v>
      </c>
      <c r="AB296" s="15">
        <v>0</v>
      </c>
      <c r="AC296" s="15">
        <v>0</v>
      </c>
      <c r="AD296" s="41"/>
    </row>
    <row r="297" spans="1:30" s="6" customFormat="1" ht="138" customHeight="1" x14ac:dyDescent="0.25">
      <c r="A297" s="38">
        <f>IF(OR(D297=0,D297=""),"",COUNTA($D$20:D297))</f>
        <v>262</v>
      </c>
      <c r="B297" s="9" t="s">
        <v>561</v>
      </c>
      <c r="C297" s="58" t="s">
        <v>562</v>
      </c>
      <c r="D297" s="15">
        <v>1963</v>
      </c>
      <c r="E297" s="12">
        <v>805.2</v>
      </c>
      <c r="F297" s="12">
        <v>744</v>
      </c>
      <c r="G297" s="12">
        <v>61.2</v>
      </c>
      <c r="H297" s="9" t="s">
        <v>99</v>
      </c>
      <c r="I297" s="9"/>
      <c r="J297" s="9"/>
      <c r="K297" s="9"/>
      <c r="L297" s="12">
        <f t="shared" si="478"/>
        <v>596653.20000000007</v>
      </c>
      <c r="M297" s="12">
        <f>3305*E297</f>
        <v>2661186</v>
      </c>
      <c r="N297" s="12">
        <f t="shared" si="479"/>
        <v>607120.80000000005</v>
      </c>
      <c r="O297" s="12">
        <f t="shared" si="480"/>
        <v>548341.20000000007</v>
      </c>
      <c r="P297" s="12">
        <f t="shared" si="481"/>
        <v>463795.20000000001</v>
      </c>
      <c r="Q297" s="12"/>
      <c r="R297" s="12">
        <f t="shared" si="482"/>
        <v>4382703.6000000006</v>
      </c>
      <c r="S297" s="12"/>
      <c r="T297" s="12">
        <f t="shared" si="483"/>
        <v>3879453.6</v>
      </c>
      <c r="U297" s="12">
        <f t="shared" si="484"/>
        <v>148962</v>
      </c>
      <c r="V297" s="12">
        <f t="shared" si="485"/>
        <v>27376.800000000003</v>
      </c>
      <c r="W297" s="12">
        <f t="shared" si="486"/>
        <v>284367.81383999996</v>
      </c>
      <c r="X297" s="12">
        <f t="shared" si="487"/>
        <v>13599960.21384</v>
      </c>
      <c r="Y297" s="9" t="s">
        <v>2243</v>
      </c>
      <c r="Z297" s="15">
        <v>0</v>
      </c>
      <c r="AA297" s="15">
        <v>0</v>
      </c>
      <c r="AB297" s="15">
        <v>0</v>
      </c>
      <c r="AC297" s="15">
        <v>0</v>
      </c>
      <c r="AD297" s="41"/>
    </row>
    <row r="298" spans="1:30" s="6" customFormat="1" ht="93.75" customHeight="1" x14ac:dyDescent="0.25">
      <c r="A298" s="38">
        <f>IF(OR(D298=0,D298=""),"",COUNTA($D$20:D298))</f>
        <v>263</v>
      </c>
      <c r="B298" s="9" t="s">
        <v>563</v>
      </c>
      <c r="C298" s="11" t="s">
        <v>564</v>
      </c>
      <c r="D298" s="15">
        <v>1965</v>
      </c>
      <c r="E298" s="12">
        <v>1416</v>
      </c>
      <c r="F298" s="12">
        <v>1245</v>
      </c>
      <c r="G298" s="12">
        <v>0</v>
      </c>
      <c r="H298" s="9" t="s">
        <v>102</v>
      </c>
      <c r="I298" s="9"/>
      <c r="J298" s="9"/>
      <c r="K298" s="9"/>
      <c r="L298" s="12">
        <f>677*E298</f>
        <v>958632</v>
      </c>
      <c r="M298" s="12"/>
      <c r="N298" s="12">
        <f>620*E298</f>
        <v>877920</v>
      </c>
      <c r="O298" s="12">
        <f>863*E298</f>
        <v>1222008</v>
      </c>
      <c r="P298" s="12">
        <f>546*E298</f>
        <v>773136</v>
      </c>
      <c r="Q298" s="12"/>
      <c r="R298" s="12"/>
      <c r="S298" s="12"/>
      <c r="T298" s="12"/>
      <c r="U298" s="12">
        <f>111*E298</f>
        <v>157176</v>
      </c>
      <c r="V298" s="12">
        <f>35*E298</f>
        <v>49560</v>
      </c>
      <c r="W298" s="12"/>
      <c r="X298" s="12">
        <f t="shared" si="487"/>
        <v>4038432</v>
      </c>
      <c r="Y298" s="9" t="s">
        <v>2243</v>
      </c>
      <c r="Z298" s="15">
        <v>0</v>
      </c>
      <c r="AA298" s="15">
        <v>0</v>
      </c>
      <c r="AB298" s="15">
        <v>0</v>
      </c>
      <c r="AC298" s="15">
        <v>0</v>
      </c>
      <c r="AD298" s="41"/>
    </row>
    <row r="299" spans="1:30" s="6" customFormat="1" ht="93.75" customHeight="1" x14ac:dyDescent="0.25">
      <c r="A299" s="38">
        <f>IF(OR(D299=0,D299=""),"",COUNTA($D$20:D299))</f>
        <v>264</v>
      </c>
      <c r="B299" s="9" t="s">
        <v>565</v>
      </c>
      <c r="C299" s="11" t="s">
        <v>566</v>
      </c>
      <c r="D299" s="15">
        <v>1966</v>
      </c>
      <c r="E299" s="12">
        <v>1204</v>
      </c>
      <c r="F299" s="12">
        <v>1034</v>
      </c>
      <c r="G299" s="12">
        <v>0</v>
      </c>
      <c r="H299" s="9" t="s">
        <v>39</v>
      </c>
      <c r="I299" s="9"/>
      <c r="J299" s="9"/>
      <c r="K299" s="9"/>
      <c r="L299" s="12">
        <f t="shared" ref="L299:L301" si="488">741*E299</f>
        <v>892164</v>
      </c>
      <c r="M299" s="12"/>
      <c r="N299" s="12">
        <f t="shared" ref="N299:N301" si="489">754*E299</f>
        <v>907816</v>
      </c>
      <c r="O299" s="12">
        <f t="shared" ref="O299:O301" si="490">681*E299</f>
        <v>819924</v>
      </c>
      <c r="P299" s="12">
        <f t="shared" ref="P299" si="491">576*E299</f>
        <v>693504</v>
      </c>
      <c r="Q299" s="12"/>
      <c r="R299" s="12"/>
      <c r="S299" s="12"/>
      <c r="T299" s="12"/>
      <c r="U299" s="12">
        <f t="shared" ref="U299:U301" si="492">185*E299</f>
        <v>222740</v>
      </c>
      <c r="V299" s="12">
        <f t="shared" ref="V299:V301" si="493">34*E299</f>
        <v>40936</v>
      </c>
      <c r="W299" s="12"/>
      <c r="X299" s="12">
        <f t="shared" si="487"/>
        <v>3577084</v>
      </c>
      <c r="Y299" s="9" t="s">
        <v>2243</v>
      </c>
      <c r="Z299" s="15">
        <v>0</v>
      </c>
      <c r="AA299" s="15">
        <v>0</v>
      </c>
      <c r="AB299" s="15">
        <v>0</v>
      </c>
      <c r="AC299" s="15">
        <v>0</v>
      </c>
      <c r="AD299" s="41"/>
    </row>
    <row r="300" spans="1:30" s="6" customFormat="1" ht="93.75" customHeight="1" x14ac:dyDescent="0.25">
      <c r="A300" s="38">
        <f>IF(OR(D300=0,D300=""),"",COUNTA($D$20:D300))</f>
        <v>265</v>
      </c>
      <c r="B300" s="9" t="s">
        <v>567</v>
      </c>
      <c r="C300" s="11" t="s">
        <v>568</v>
      </c>
      <c r="D300" s="15">
        <v>1967</v>
      </c>
      <c r="E300" s="12">
        <v>389.8</v>
      </c>
      <c r="F300" s="12">
        <v>354.6</v>
      </c>
      <c r="G300" s="12">
        <v>35.200000000000003</v>
      </c>
      <c r="H300" s="9" t="s">
        <v>39</v>
      </c>
      <c r="I300" s="9"/>
      <c r="J300" s="9"/>
      <c r="K300" s="9"/>
      <c r="L300" s="12">
        <f t="shared" si="488"/>
        <v>288841.8</v>
      </c>
      <c r="M300" s="12"/>
      <c r="N300" s="12">
        <f t="shared" si="489"/>
        <v>293909.2</v>
      </c>
      <c r="O300" s="12">
        <f t="shared" si="490"/>
        <v>265453.8</v>
      </c>
      <c r="P300" s="12">
        <f>576*E300</f>
        <v>224524.80000000002</v>
      </c>
      <c r="Q300" s="12"/>
      <c r="R300" s="12">
        <f>5443*E300</f>
        <v>2121681.4</v>
      </c>
      <c r="S300" s="12"/>
      <c r="T300" s="12">
        <f t="shared" ref="T300" si="494">4818*E300</f>
        <v>1878056.4000000001</v>
      </c>
      <c r="U300" s="12">
        <f t="shared" si="492"/>
        <v>72113</v>
      </c>
      <c r="V300" s="12">
        <f t="shared" si="493"/>
        <v>13253.2</v>
      </c>
      <c r="W300" s="12">
        <f t="shared" ref="W300" si="495">(L300+M300+N300+O300+P300+Q300+R300+S300+T300+U300)*0.0214</f>
        <v>110094.02056</v>
      </c>
      <c r="X300" s="12">
        <f t="shared" si="487"/>
        <v>5267927.6205600007</v>
      </c>
      <c r="Y300" s="9" t="s">
        <v>2243</v>
      </c>
      <c r="Z300" s="15">
        <v>0</v>
      </c>
      <c r="AA300" s="15">
        <v>0</v>
      </c>
      <c r="AB300" s="15">
        <v>0</v>
      </c>
      <c r="AC300" s="15">
        <v>0</v>
      </c>
      <c r="AD300" s="41"/>
    </row>
    <row r="301" spans="1:30" s="6" customFormat="1" ht="93.75" customHeight="1" x14ac:dyDescent="0.25">
      <c r="A301" s="38">
        <f>IF(OR(D301=0,D301=""),"",COUNTA($D$20:D301))</f>
        <v>266</v>
      </c>
      <c r="B301" s="9" t="s">
        <v>569</v>
      </c>
      <c r="C301" s="11" t="s">
        <v>570</v>
      </c>
      <c r="D301" s="15">
        <v>1967</v>
      </c>
      <c r="E301" s="12">
        <v>1118.2</v>
      </c>
      <c r="F301" s="12">
        <v>1017.5</v>
      </c>
      <c r="G301" s="12">
        <v>0</v>
      </c>
      <c r="H301" s="9" t="s">
        <v>39</v>
      </c>
      <c r="I301" s="9"/>
      <c r="J301" s="9"/>
      <c r="K301" s="9"/>
      <c r="L301" s="12">
        <f t="shared" si="488"/>
        <v>828586.20000000007</v>
      </c>
      <c r="M301" s="12"/>
      <c r="N301" s="12">
        <f t="shared" si="489"/>
        <v>843122.8</v>
      </c>
      <c r="O301" s="12">
        <f t="shared" si="490"/>
        <v>761494.20000000007</v>
      </c>
      <c r="P301" s="12">
        <f t="shared" ref="P301" si="496">576*E301</f>
        <v>644083.20000000007</v>
      </c>
      <c r="Q301" s="12"/>
      <c r="R301" s="12"/>
      <c r="S301" s="12"/>
      <c r="T301" s="12"/>
      <c r="U301" s="12">
        <f t="shared" si="492"/>
        <v>206867</v>
      </c>
      <c r="V301" s="12">
        <f t="shared" si="493"/>
        <v>38018.800000000003</v>
      </c>
      <c r="W301" s="12"/>
      <c r="X301" s="12">
        <f t="shared" si="487"/>
        <v>3322172.2</v>
      </c>
      <c r="Y301" s="9" t="s">
        <v>2243</v>
      </c>
      <c r="Z301" s="15">
        <v>0</v>
      </c>
      <c r="AA301" s="15">
        <v>0</v>
      </c>
      <c r="AB301" s="15">
        <v>0</v>
      </c>
      <c r="AC301" s="15">
        <v>0</v>
      </c>
      <c r="AD301" s="41"/>
    </row>
    <row r="302" spans="1:30" s="6" customFormat="1" ht="93.75" customHeight="1" x14ac:dyDescent="0.25">
      <c r="A302" s="38">
        <f>IF(OR(D302=0,D302=""),"",COUNTA($D$20:D302))</f>
        <v>267</v>
      </c>
      <c r="B302" s="9" t="s">
        <v>571</v>
      </c>
      <c r="C302" s="11" t="s">
        <v>572</v>
      </c>
      <c r="D302" s="15">
        <v>1967</v>
      </c>
      <c r="E302" s="12">
        <v>1417.2</v>
      </c>
      <c r="F302" s="12">
        <v>1259.5</v>
      </c>
      <c r="G302" s="12">
        <v>0</v>
      </c>
      <c r="H302" s="9" t="s">
        <v>102</v>
      </c>
      <c r="I302" s="9"/>
      <c r="J302" s="9"/>
      <c r="K302" s="9"/>
      <c r="L302" s="12">
        <f>677*E302</f>
        <v>959444.4</v>
      </c>
      <c r="M302" s="12"/>
      <c r="N302" s="12">
        <f>620*E302</f>
        <v>878664</v>
      </c>
      <c r="O302" s="12">
        <f>863*E302</f>
        <v>1223043.6000000001</v>
      </c>
      <c r="P302" s="12">
        <f t="shared" ref="P302" si="497">546*E302</f>
        <v>773791.20000000007</v>
      </c>
      <c r="Q302" s="12"/>
      <c r="R302" s="12"/>
      <c r="S302" s="12"/>
      <c r="T302" s="12"/>
      <c r="U302" s="12">
        <f>111*E302</f>
        <v>157309.20000000001</v>
      </c>
      <c r="V302" s="12">
        <f>35*E302</f>
        <v>49602</v>
      </c>
      <c r="W302" s="12"/>
      <c r="X302" s="12">
        <f t="shared" si="487"/>
        <v>4041854.4000000004</v>
      </c>
      <c r="Y302" s="9" t="s">
        <v>2243</v>
      </c>
      <c r="Z302" s="15">
        <v>0</v>
      </c>
      <c r="AA302" s="15">
        <v>0</v>
      </c>
      <c r="AB302" s="15">
        <v>0</v>
      </c>
      <c r="AC302" s="15">
        <v>0</v>
      </c>
      <c r="AD302" s="41"/>
    </row>
    <row r="303" spans="1:30" s="6" customFormat="1" ht="93.75" customHeight="1" x14ac:dyDescent="0.25">
      <c r="A303" s="38" t="str">
        <f>IF(OR(D303=0,D303=""),"",COUNTA($D$20:D303))</f>
        <v/>
      </c>
      <c r="B303" s="9"/>
      <c r="C303" s="39"/>
      <c r="D303" s="15"/>
      <c r="E303" s="40">
        <f>SUM(E295:E302)</f>
        <v>8132.2300000000005</v>
      </c>
      <c r="F303" s="40">
        <f t="shared" ref="F303:G303" si="498">SUM(F295:F302)</f>
        <v>6754</v>
      </c>
      <c r="G303" s="40">
        <f t="shared" si="498"/>
        <v>207.89999999999998</v>
      </c>
      <c r="H303" s="9"/>
      <c r="I303" s="9"/>
      <c r="J303" s="9"/>
      <c r="K303" s="9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40">
        <f t="shared" ref="X303" si="499">SUM(X295:X302)</f>
        <v>63054340.364486001</v>
      </c>
      <c r="Y303" s="40"/>
      <c r="Z303" s="40">
        <f t="shared" ref="Z303" si="500">SUM(Z295:Z302)</f>
        <v>0</v>
      </c>
      <c r="AA303" s="40">
        <f t="shared" ref="AA303" si="501">SUM(AA295:AA302)</f>
        <v>0</v>
      </c>
      <c r="AB303" s="40">
        <f t="shared" ref="AB303" si="502">SUM(AB295:AB302)</f>
        <v>0</v>
      </c>
      <c r="AC303" s="40">
        <f t="shared" ref="AC303" si="503">SUM(AC295:AC302)</f>
        <v>0</v>
      </c>
      <c r="AD303" s="41"/>
    </row>
    <row r="304" spans="1:30" s="6" customFormat="1" ht="93.75" customHeight="1" x14ac:dyDescent="0.25">
      <c r="A304" s="38" t="str">
        <f>IF(OR(D304=0,D304=""),"",COUNTA($D$20:D304))</f>
        <v/>
      </c>
      <c r="B304" s="9"/>
      <c r="C304" s="39" t="s">
        <v>2249</v>
      </c>
      <c r="D304" s="15"/>
      <c r="E304" s="12"/>
      <c r="F304" s="12"/>
      <c r="G304" s="12"/>
      <c r="H304" s="9"/>
      <c r="I304" s="9"/>
      <c r="J304" s="9"/>
      <c r="K304" s="9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41"/>
    </row>
    <row r="305" spans="1:30" s="6" customFormat="1" ht="93.75" customHeight="1" x14ac:dyDescent="0.25">
      <c r="A305" s="38">
        <f>IF(OR(D305=0,D305=""),"",COUNTA($D$20:D305))</f>
        <v>268</v>
      </c>
      <c r="B305" s="9" t="s">
        <v>573</v>
      </c>
      <c r="C305" s="11" t="s">
        <v>574</v>
      </c>
      <c r="D305" s="15">
        <v>1969</v>
      </c>
      <c r="E305" s="12">
        <v>4974</v>
      </c>
      <c r="F305" s="12">
        <v>3840.9</v>
      </c>
      <c r="G305" s="12">
        <v>0</v>
      </c>
      <c r="H305" s="9" t="s">
        <v>48</v>
      </c>
      <c r="I305" s="9"/>
      <c r="J305" s="9"/>
      <c r="K305" s="9"/>
      <c r="L305" s="12">
        <f>677*E305</f>
        <v>3367398</v>
      </c>
      <c r="M305" s="12">
        <f>1213*E305</f>
        <v>6033462</v>
      </c>
      <c r="N305" s="12"/>
      <c r="O305" s="12">
        <f>863*E305</f>
        <v>4292562</v>
      </c>
      <c r="P305" s="12">
        <f>546*E305</f>
        <v>2715804</v>
      </c>
      <c r="Q305" s="12"/>
      <c r="R305" s="12"/>
      <c r="S305" s="12">
        <f>297*E305</f>
        <v>1477278</v>
      </c>
      <c r="T305" s="12"/>
      <c r="U305" s="12">
        <f>111*E305</f>
        <v>552114</v>
      </c>
      <c r="V305" s="12"/>
      <c r="W305" s="12"/>
      <c r="X305" s="12">
        <f>L305+M305+N305+O305+P305+Q305+R305+S305+T305+U305+V305+W305</f>
        <v>18438618</v>
      </c>
      <c r="Y305" s="9" t="s">
        <v>2243</v>
      </c>
      <c r="Z305" s="15">
        <v>0</v>
      </c>
      <c r="AA305" s="15">
        <v>0</v>
      </c>
      <c r="AB305" s="15">
        <v>0</v>
      </c>
      <c r="AC305" s="15">
        <v>0</v>
      </c>
      <c r="AD305" s="41"/>
    </row>
    <row r="306" spans="1:30" s="6" customFormat="1" ht="93.75" customHeight="1" x14ac:dyDescent="0.25">
      <c r="A306" s="38" t="str">
        <f>IF(OR(D306=0,D306=""),"",COUNTA($D$20:D306))</f>
        <v/>
      </c>
      <c r="B306" s="9"/>
      <c r="C306" s="39"/>
      <c r="D306" s="15"/>
      <c r="E306" s="40">
        <f>SUM(E305)</f>
        <v>4974</v>
      </c>
      <c r="F306" s="40">
        <f t="shared" ref="F306:G306" si="504">SUM(F305)</f>
        <v>3840.9</v>
      </c>
      <c r="G306" s="40">
        <f t="shared" si="504"/>
        <v>0</v>
      </c>
      <c r="H306" s="9"/>
      <c r="I306" s="9"/>
      <c r="J306" s="9"/>
      <c r="K306" s="9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40">
        <f t="shared" ref="X306" si="505">SUM(X305)</f>
        <v>18438618</v>
      </c>
      <c r="Y306" s="40"/>
      <c r="Z306" s="40">
        <f t="shared" ref="Z306" si="506">SUM(Z305)</f>
        <v>0</v>
      </c>
      <c r="AA306" s="40">
        <f t="shared" ref="AA306" si="507">SUM(AA305)</f>
        <v>0</v>
      </c>
      <c r="AB306" s="40">
        <f t="shared" ref="AB306" si="508">SUM(AB305)</f>
        <v>0</v>
      </c>
      <c r="AC306" s="40">
        <f t="shared" ref="AC306" si="509">SUM(AC305)</f>
        <v>0</v>
      </c>
      <c r="AD306" s="41"/>
    </row>
    <row r="307" spans="1:30" s="6" customFormat="1" ht="93.75" customHeight="1" x14ac:dyDescent="0.25">
      <c r="A307" s="38" t="str">
        <f>IF(OR(D307=0,D307=""),"",COUNTA($D$20:D307))</f>
        <v/>
      </c>
      <c r="B307" s="9"/>
      <c r="C307" s="39" t="s">
        <v>2183</v>
      </c>
      <c r="D307" s="15"/>
      <c r="E307" s="12"/>
      <c r="F307" s="12"/>
      <c r="G307" s="12"/>
      <c r="H307" s="9"/>
      <c r="I307" s="9"/>
      <c r="J307" s="9"/>
      <c r="K307" s="9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41"/>
    </row>
    <row r="308" spans="1:30" s="6" customFormat="1" ht="93.75" customHeight="1" x14ac:dyDescent="0.25">
      <c r="A308" s="38">
        <f>IF(OR(D308=0,D308=""),"",COUNTA($D$20:D308))</f>
        <v>269</v>
      </c>
      <c r="B308" s="9" t="s">
        <v>575</v>
      </c>
      <c r="C308" s="11" t="s">
        <v>576</v>
      </c>
      <c r="D308" s="15">
        <v>1960</v>
      </c>
      <c r="E308" s="12">
        <v>1540.08</v>
      </c>
      <c r="F308" s="12">
        <v>933.17</v>
      </c>
      <c r="G308" s="12">
        <v>606.91</v>
      </c>
      <c r="H308" s="9" t="s">
        <v>39</v>
      </c>
      <c r="I308" s="9"/>
      <c r="J308" s="9"/>
      <c r="K308" s="9"/>
      <c r="L308" s="12">
        <f t="shared" ref="L308:L310" si="510">741*E308</f>
        <v>1141199.28</v>
      </c>
      <c r="M308" s="12">
        <f t="shared" ref="M308:M310" si="511">3305*E308</f>
        <v>5089964.3999999994</v>
      </c>
      <c r="N308" s="12"/>
      <c r="O308" s="12"/>
      <c r="P308" s="12">
        <f t="shared" ref="P308:P310" si="512">576*E308</f>
        <v>887086.07999999996</v>
      </c>
      <c r="Q308" s="12"/>
      <c r="R308" s="12"/>
      <c r="S308" s="12">
        <f t="shared" ref="S308:S310" si="513">190*E308</f>
        <v>292615.2</v>
      </c>
      <c r="T308" s="12"/>
      <c r="U308" s="12">
        <f t="shared" ref="U308:U310" si="514">185*E308</f>
        <v>284914.8</v>
      </c>
      <c r="V308" s="12"/>
      <c r="W308" s="12"/>
      <c r="X308" s="12">
        <f t="shared" ref="X308:X310" si="515">L308+M308+N308+O308+P308+Q308+R308+S308+T308+U308+V308+W308</f>
        <v>7695779.7599999998</v>
      </c>
      <c r="Y308" s="9" t="s">
        <v>2243</v>
      </c>
      <c r="Z308" s="15">
        <v>0</v>
      </c>
      <c r="AA308" s="15">
        <v>0</v>
      </c>
      <c r="AB308" s="15">
        <v>0</v>
      </c>
      <c r="AC308" s="15">
        <v>0</v>
      </c>
      <c r="AD308" s="41"/>
    </row>
    <row r="309" spans="1:30" s="6" customFormat="1" ht="93.75" customHeight="1" x14ac:dyDescent="0.25">
      <c r="A309" s="38">
        <f>IF(OR(D309=0,D309=""),"",COUNTA($D$20:D309))</f>
        <v>270</v>
      </c>
      <c r="B309" s="9" t="s">
        <v>577</v>
      </c>
      <c r="C309" s="11" t="s">
        <v>578</v>
      </c>
      <c r="D309" s="15">
        <v>1961</v>
      </c>
      <c r="E309" s="12">
        <v>812.8</v>
      </c>
      <c r="F309" s="12">
        <v>537.4</v>
      </c>
      <c r="G309" s="12">
        <v>0</v>
      </c>
      <c r="H309" s="9" t="s">
        <v>39</v>
      </c>
      <c r="I309" s="9"/>
      <c r="J309" s="9"/>
      <c r="K309" s="9"/>
      <c r="L309" s="12">
        <f t="shared" si="510"/>
        <v>602284.79999999993</v>
      </c>
      <c r="M309" s="12">
        <f t="shared" si="511"/>
        <v>2686304</v>
      </c>
      <c r="N309" s="12"/>
      <c r="O309" s="12"/>
      <c r="P309" s="12">
        <f t="shared" si="512"/>
        <v>468172.79999999999</v>
      </c>
      <c r="Q309" s="12"/>
      <c r="R309" s="12"/>
      <c r="S309" s="12">
        <f t="shared" si="513"/>
        <v>154432</v>
      </c>
      <c r="T309" s="12"/>
      <c r="U309" s="12">
        <f t="shared" si="514"/>
        <v>150368</v>
      </c>
      <c r="V309" s="12"/>
      <c r="W309" s="12"/>
      <c r="X309" s="12">
        <f t="shared" si="515"/>
        <v>4061561.5999999996</v>
      </c>
      <c r="Y309" s="9" t="s">
        <v>2243</v>
      </c>
      <c r="Z309" s="15">
        <v>0</v>
      </c>
      <c r="AA309" s="15">
        <v>0</v>
      </c>
      <c r="AB309" s="15">
        <v>0</v>
      </c>
      <c r="AC309" s="15">
        <v>0</v>
      </c>
      <c r="AD309" s="41"/>
    </row>
    <row r="310" spans="1:30" s="6" customFormat="1" ht="93.75" customHeight="1" x14ac:dyDescent="0.25">
      <c r="A310" s="38">
        <f>IF(OR(D310=0,D310=""),"",COUNTA($D$20:D310))</f>
        <v>271</v>
      </c>
      <c r="B310" s="9" t="s">
        <v>579</v>
      </c>
      <c r="C310" s="11" t="s">
        <v>580</v>
      </c>
      <c r="D310" s="15">
        <v>1961</v>
      </c>
      <c r="E310" s="12">
        <v>1961</v>
      </c>
      <c r="F310" s="12">
        <v>767.6</v>
      </c>
      <c r="G310" s="12">
        <v>0</v>
      </c>
      <c r="H310" s="9" t="s">
        <v>39</v>
      </c>
      <c r="I310" s="9"/>
      <c r="J310" s="9"/>
      <c r="K310" s="9"/>
      <c r="L310" s="12">
        <f t="shared" si="510"/>
        <v>1453101</v>
      </c>
      <c r="M310" s="12">
        <f t="shared" si="511"/>
        <v>6481105</v>
      </c>
      <c r="N310" s="12"/>
      <c r="O310" s="12"/>
      <c r="P310" s="12">
        <f t="shared" si="512"/>
        <v>1129536</v>
      </c>
      <c r="Q310" s="12"/>
      <c r="R310" s="12"/>
      <c r="S310" s="12">
        <f t="shared" si="513"/>
        <v>372590</v>
      </c>
      <c r="T310" s="12"/>
      <c r="U310" s="12">
        <f t="shared" si="514"/>
        <v>362785</v>
      </c>
      <c r="V310" s="12"/>
      <c r="W310" s="12"/>
      <c r="X310" s="12">
        <f t="shared" si="515"/>
        <v>9799117</v>
      </c>
      <c r="Y310" s="9" t="s">
        <v>2243</v>
      </c>
      <c r="Z310" s="15">
        <v>0</v>
      </c>
      <c r="AA310" s="15">
        <v>0</v>
      </c>
      <c r="AB310" s="15">
        <v>0</v>
      </c>
      <c r="AC310" s="15">
        <v>0</v>
      </c>
      <c r="AD310" s="41"/>
    </row>
    <row r="311" spans="1:30" s="6" customFormat="1" ht="93.75" customHeight="1" x14ac:dyDescent="0.25">
      <c r="A311" s="38" t="str">
        <f>IF(OR(D311=0,D311=""),"",COUNTA($D$20:D311))</f>
        <v/>
      </c>
      <c r="B311" s="9"/>
      <c r="C311" s="39"/>
      <c r="D311" s="15"/>
      <c r="E311" s="40">
        <f>SUM(E308:E310)</f>
        <v>4313.88</v>
      </c>
      <c r="F311" s="40">
        <f t="shared" ref="F311:G311" si="516">SUM(F308:F310)</f>
        <v>2238.17</v>
      </c>
      <c r="G311" s="40">
        <f t="shared" si="516"/>
        <v>606.91</v>
      </c>
      <c r="H311" s="9"/>
      <c r="I311" s="9"/>
      <c r="J311" s="9"/>
      <c r="K311" s="9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40">
        <f t="shared" ref="X311" si="517">SUM(X308:X310)</f>
        <v>21556458.359999999</v>
      </c>
      <c r="Y311" s="40"/>
      <c r="Z311" s="40">
        <f t="shared" ref="Z311" si="518">SUM(Z308:Z310)</f>
        <v>0</v>
      </c>
      <c r="AA311" s="40">
        <f t="shared" ref="AA311" si="519">SUM(AA308:AA310)</f>
        <v>0</v>
      </c>
      <c r="AB311" s="40">
        <f t="shared" ref="AB311" si="520">SUM(AB308:AB310)</f>
        <v>0</v>
      </c>
      <c r="AC311" s="40">
        <f t="shared" ref="AC311" si="521">SUM(AC308:AC310)</f>
        <v>0</v>
      </c>
      <c r="AD311" s="41"/>
    </row>
    <row r="312" spans="1:30" s="6" customFormat="1" ht="93.75" customHeight="1" x14ac:dyDescent="0.25">
      <c r="A312" s="38" t="str">
        <f>IF(OR(D312=0,D312=""),"",COUNTA($D$20:D312))</f>
        <v/>
      </c>
      <c r="B312" s="9"/>
      <c r="C312" s="39" t="s">
        <v>2250</v>
      </c>
      <c r="D312" s="15"/>
      <c r="E312" s="12"/>
      <c r="F312" s="12"/>
      <c r="G312" s="12"/>
      <c r="H312" s="9"/>
      <c r="I312" s="9"/>
      <c r="J312" s="9"/>
      <c r="K312" s="9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41"/>
    </row>
    <row r="313" spans="1:30" s="6" customFormat="1" ht="93.75" customHeight="1" x14ac:dyDescent="0.25">
      <c r="A313" s="38">
        <f>IF(OR(D313=0,D313=""),"",COUNTA($D$20:D313))</f>
        <v>272</v>
      </c>
      <c r="B313" s="9" t="s">
        <v>581</v>
      </c>
      <c r="C313" s="11" t="s">
        <v>582</v>
      </c>
      <c r="D313" s="15">
        <v>1928</v>
      </c>
      <c r="E313" s="12">
        <v>774.1</v>
      </c>
      <c r="F313" s="12">
        <v>713.7</v>
      </c>
      <c r="G313" s="12">
        <v>60.4</v>
      </c>
      <c r="H313" s="9" t="s">
        <v>39</v>
      </c>
      <c r="I313" s="9"/>
      <c r="J313" s="9"/>
      <c r="K313" s="9"/>
      <c r="L313" s="12">
        <f t="shared" ref="L313:L317" si="522">741*E313</f>
        <v>573608.1</v>
      </c>
      <c r="M313" s="12">
        <f>3305*E313</f>
        <v>2558400.5</v>
      </c>
      <c r="N313" s="12">
        <f t="shared" ref="N313:N314" si="523">754*E313</f>
        <v>583671.4</v>
      </c>
      <c r="O313" s="12">
        <f t="shared" ref="O313:O317" si="524">681*E313</f>
        <v>527162.1</v>
      </c>
      <c r="P313" s="12"/>
      <c r="Q313" s="12"/>
      <c r="R313" s="12"/>
      <c r="S313" s="12"/>
      <c r="T313" s="12">
        <f t="shared" ref="T313" si="525">4818*E313</f>
        <v>3729613.8000000003</v>
      </c>
      <c r="U313" s="12">
        <f t="shared" ref="U313:U317" si="526">185*E313</f>
        <v>143208.5</v>
      </c>
      <c r="V313" s="12">
        <f t="shared" ref="V313:V314" si="527">34*E313</f>
        <v>26319.4</v>
      </c>
      <c r="W313" s="12">
        <f t="shared" ref="W313" si="528">(L313+M313+N313+O313+P313+Q313+R313+S313+T313+U313)*0.0214</f>
        <v>173675.21815999999</v>
      </c>
      <c r="X313" s="12">
        <f t="shared" ref="X313:X320" si="529">L313+M313+N313+O313+P313+Q313+R313+S313+T313+U313+V313+W313</f>
        <v>8315659.0181600004</v>
      </c>
      <c r="Y313" s="9" t="s">
        <v>2243</v>
      </c>
      <c r="Z313" s="15">
        <v>0</v>
      </c>
      <c r="AA313" s="15">
        <v>0</v>
      </c>
      <c r="AB313" s="15">
        <v>0</v>
      </c>
      <c r="AC313" s="15">
        <v>0</v>
      </c>
      <c r="AD313" s="41"/>
    </row>
    <row r="314" spans="1:30" s="6" customFormat="1" ht="93.75" customHeight="1" x14ac:dyDescent="0.25">
      <c r="A314" s="38">
        <f>IF(OR(D314=0,D314=""),"",COUNTA($D$20:D314))</f>
        <v>273</v>
      </c>
      <c r="B314" s="9" t="s">
        <v>583</v>
      </c>
      <c r="C314" s="11" t="s">
        <v>584</v>
      </c>
      <c r="D314" s="15">
        <v>1938</v>
      </c>
      <c r="E314" s="12">
        <v>514.1</v>
      </c>
      <c r="F314" s="12">
        <v>494.4</v>
      </c>
      <c r="G314" s="12">
        <v>19.7</v>
      </c>
      <c r="H314" s="9" t="s">
        <v>39</v>
      </c>
      <c r="I314" s="9"/>
      <c r="J314" s="9"/>
      <c r="K314" s="9"/>
      <c r="L314" s="12">
        <f t="shared" si="522"/>
        <v>380948.10000000003</v>
      </c>
      <c r="M314" s="12"/>
      <c r="N314" s="12">
        <f t="shared" si="523"/>
        <v>387631.4</v>
      </c>
      <c r="O314" s="12">
        <f t="shared" si="524"/>
        <v>350102.10000000003</v>
      </c>
      <c r="P314" s="12"/>
      <c r="Q314" s="12"/>
      <c r="R314" s="12"/>
      <c r="S314" s="12"/>
      <c r="T314" s="12"/>
      <c r="U314" s="12">
        <f t="shared" si="526"/>
        <v>95108.5</v>
      </c>
      <c r="V314" s="12">
        <f t="shared" si="527"/>
        <v>17479.400000000001</v>
      </c>
      <c r="W314" s="12"/>
      <c r="X314" s="12">
        <f t="shared" si="529"/>
        <v>1231269.5</v>
      </c>
      <c r="Y314" s="9" t="s">
        <v>2243</v>
      </c>
      <c r="Z314" s="15">
        <v>0</v>
      </c>
      <c r="AA314" s="15">
        <v>0</v>
      </c>
      <c r="AB314" s="15">
        <v>0</v>
      </c>
      <c r="AC314" s="15">
        <v>0</v>
      </c>
      <c r="AD314" s="41"/>
    </row>
    <row r="315" spans="1:30" s="6" customFormat="1" ht="93.75" customHeight="1" x14ac:dyDescent="0.25">
      <c r="A315" s="38">
        <f>IF(OR(D315=0,D315=""),"",COUNTA($D$20:D315))</f>
        <v>274</v>
      </c>
      <c r="B315" s="9" t="s">
        <v>585</v>
      </c>
      <c r="C315" s="11" t="s">
        <v>586</v>
      </c>
      <c r="D315" s="15">
        <v>1944</v>
      </c>
      <c r="E315" s="12">
        <v>803.88</v>
      </c>
      <c r="F315" s="12">
        <v>621.6</v>
      </c>
      <c r="G315" s="12">
        <v>182.28</v>
      </c>
      <c r="H315" s="9" t="s">
        <v>39</v>
      </c>
      <c r="I315" s="9"/>
      <c r="J315" s="9"/>
      <c r="K315" s="9"/>
      <c r="L315" s="12">
        <f t="shared" si="522"/>
        <v>595675.07999999996</v>
      </c>
      <c r="M315" s="12"/>
      <c r="N315" s="12"/>
      <c r="O315" s="12">
        <f t="shared" si="524"/>
        <v>547442.28</v>
      </c>
      <c r="P315" s="12">
        <f>576*E315</f>
        <v>463034.88</v>
      </c>
      <c r="Q315" s="12"/>
      <c r="R315" s="12"/>
      <c r="S315" s="12"/>
      <c r="T315" s="12"/>
      <c r="U315" s="12">
        <f t="shared" si="526"/>
        <v>148717.79999999999</v>
      </c>
      <c r="V315" s="12"/>
      <c r="W315" s="12"/>
      <c r="X315" s="12">
        <f t="shared" si="529"/>
        <v>1754870.0399999998</v>
      </c>
      <c r="Y315" s="9" t="s">
        <v>2243</v>
      </c>
      <c r="Z315" s="15">
        <v>0</v>
      </c>
      <c r="AA315" s="15">
        <v>0</v>
      </c>
      <c r="AB315" s="15">
        <v>0</v>
      </c>
      <c r="AC315" s="15">
        <v>0</v>
      </c>
      <c r="AD315" s="41"/>
    </row>
    <row r="316" spans="1:30" s="6" customFormat="1" ht="93.75" customHeight="1" x14ac:dyDescent="0.25">
      <c r="A316" s="38">
        <f>IF(OR(D316=0,D316=""),"",COUNTA($D$20:D316))</f>
        <v>275</v>
      </c>
      <c r="B316" s="9" t="s">
        <v>587</v>
      </c>
      <c r="C316" s="11" t="s">
        <v>588</v>
      </c>
      <c r="D316" s="15">
        <v>1954</v>
      </c>
      <c r="E316" s="12">
        <v>467.2</v>
      </c>
      <c r="F316" s="12">
        <v>415.5</v>
      </c>
      <c r="G316" s="12">
        <v>51.7</v>
      </c>
      <c r="H316" s="9" t="s">
        <v>39</v>
      </c>
      <c r="I316" s="9"/>
      <c r="J316" s="9"/>
      <c r="K316" s="9"/>
      <c r="L316" s="12">
        <f t="shared" si="522"/>
        <v>346195.20000000001</v>
      </c>
      <c r="M316" s="12">
        <f t="shared" ref="M316:M317" si="530">3305*E316</f>
        <v>1544096</v>
      </c>
      <c r="N316" s="12">
        <f t="shared" ref="N316:N317" si="531">754*E316</f>
        <v>352268.79999999999</v>
      </c>
      <c r="O316" s="12">
        <f t="shared" si="524"/>
        <v>318163.20000000001</v>
      </c>
      <c r="P316" s="12"/>
      <c r="Q316" s="12"/>
      <c r="R316" s="12"/>
      <c r="S316" s="12"/>
      <c r="T316" s="12"/>
      <c r="U316" s="12">
        <f t="shared" si="526"/>
        <v>86432</v>
      </c>
      <c r="V316" s="12">
        <f t="shared" ref="V316:V317" si="532">34*E316</f>
        <v>15884.8</v>
      </c>
      <c r="W316" s="12"/>
      <c r="X316" s="12">
        <f t="shared" si="529"/>
        <v>2663040</v>
      </c>
      <c r="Y316" s="9" t="s">
        <v>2243</v>
      </c>
      <c r="Z316" s="15">
        <v>0</v>
      </c>
      <c r="AA316" s="15">
        <v>0</v>
      </c>
      <c r="AB316" s="15">
        <v>0</v>
      </c>
      <c r="AC316" s="15">
        <v>0</v>
      </c>
      <c r="AD316" s="41"/>
    </row>
    <row r="317" spans="1:30" s="6" customFormat="1" ht="93.75" customHeight="1" x14ac:dyDescent="0.25">
      <c r="A317" s="38">
        <f>IF(OR(D317=0,D317=""),"",COUNTA($D$20:D317))</f>
        <v>276</v>
      </c>
      <c r="B317" s="9" t="s">
        <v>589</v>
      </c>
      <c r="C317" s="11" t="s">
        <v>590</v>
      </c>
      <c r="D317" s="15">
        <v>1954</v>
      </c>
      <c r="E317" s="12">
        <v>473.5</v>
      </c>
      <c r="F317" s="12">
        <v>398.4</v>
      </c>
      <c r="G317" s="12">
        <v>75.099999999999994</v>
      </c>
      <c r="H317" s="9" t="s">
        <v>39</v>
      </c>
      <c r="I317" s="9"/>
      <c r="J317" s="9"/>
      <c r="K317" s="9"/>
      <c r="L317" s="12">
        <f t="shared" si="522"/>
        <v>350863.5</v>
      </c>
      <c r="M317" s="12">
        <f t="shared" si="530"/>
        <v>1564917.5</v>
      </c>
      <c r="N317" s="12">
        <f t="shared" si="531"/>
        <v>357019</v>
      </c>
      <c r="O317" s="12">
        <f t="shared" si="524"/>
        <v>322453.5</v>
      </c>
      <c r="P317" s="12"/>
      <c r="Q317" s="12"/>
      <c r="R317" s="12"/>
      <c r="S317" s="12"/>
      <c r="T317" s="12"/>
      <c r="U317" s="12">
        <f t="shared" si="526"/>
        <v>87597.5</v>
      </c>
      <c r="V317" s="12">
        <f t="shared" si="532"/>
        <v>16099</v>
      </c>
      <c r="W317" s="12"/>
      <c r="X317" s="12">
        <f t="shared" si="529"/>
        <v>2698950</v>
      </c>
      <c r="Y317" s="9" t="s">
        <v>2243</v>
      </c>
      <c r="Z317" s="15">
        <v>0</v>
      </c>
      <c r="AA317" s="15">
        <v>0</v>
      </c>
      <c r="AB317" s="15">
        <v>0</v>
      </c>
      <c r="AC317" s="15">
        <v>0</v>
      </c>
      <c r="AD317" s="41"/>
    </row>
    <row r="318" spans="1:30" s="6" customFormat="1" ht="93.75" customHeight="1" x14ac:dyDescent="0.25">
      <c r="A318" s="38">
        <f>IF(OR(D318=0,D318=""),"",COUNTA($D$20:D318))</f>
        <v>277</v>
      </c>
      <c r="B318" s="9" t="s">
        <v>591</v>
      </c>
      <c r="C318" s="11" t="s">
        <v>592</v>
      </c>
      <c r="D318" s="15">
        <v>1957</v>
      </c>
      <c r="E318" s="12">
        <v>622.70000000000005</v>
      </c>
      <c r="F318" s="12">
        <v>473.6</v>
      </c>
      <c r="G318" s="12">
        <v>149.1</v>
      </c>
      <c r="H318" s="9" t="s">
        <v>39</v>
      </c>
      <c r="I318" s="9"/>
      <c r="J318" s="9"/>
      <c r="K318" s="9"/>
      <c r="L318" s="12"/>
      <c r="M318" s="12"/>
      <c r="N318" s="12"/>
      <c r="O318" s="12"/>
      <c r="P318" s="12"/>
      <c r="Q318" s="12"/>
      <c r="R318" s="12">
        <f>5443*E318</f>
        <v>3389356.1</v>
      </c>
      <c r="S318" s="12"/>
      <c r="T318" s="12"/>
      <c r="U318" s="12"/>
      <c r="V318" s="12"/>
      <c r="W318" s="12"/>
      <c r="X318" s="12">
        <f t="shared" si="529"/>
        <v>3389356.1</v>
      </c>
      <c r="Y318" s="9" t="s">
        <v>2243</v>
      </c>
      <c r="Z318" s="15">
        <v>0</v>
      </c>
      <c r="AA318" s="15">
        <v>0</v>
      </c>
      <c r="AB318" s="15">
        <v>0</v>
      </c>
      <c r="AC318" s="15">
        <v>0</v>
      </c>
      <c r="AD318" s="41"/>
    </row>
    <row r="319" spans="1:30" s="6" customFormat="1" ht="93.75" customHeight="1" x14ac:dyDescent="0.25">
      <c r="A319" s="38">
        <f>IF(OR(D319=0,D319=""),"",COUNTA($D$20:D319))</f>
        <v>278</v>
      </c>
      <c r="B319" s="9" t="s">
        <v>593</v>
      </c>
      <c r="C319" s="11" t="s">
        <v>594</v>
      </c>
      <c r="D319" s="15">
        <v>1959</v>
      </c>
      <c r="E319" s="12">
        <v>620.29999999999995</v>
      </c>
      <c r="F319" s="12">
        <v>411.6</v>
      </c>
      <c r="G319" s="12">
        <v>191.1</v>
      </c>
      <c r="H319" s="9" t="s">
        <v>39</v>
      </c>
      <c r="I319" s="9"/>
      <c r="J319" s="9"/>
      <c r="K319" s="9"/>
      <c r="L319" s="12">
        <f t="shared" ref="L319" si="533">741*E319</f>
        <v>459642.3</v>
      </c>
      <c r="M319" s="12">
        <f>3305*E319</f>
        <v>2050091.4999999998</v>
      </c>
      <c r="N319" s="12"/>
      <c r="O319" s="12">
        <f t="shared" ref="O319" si="534">681*E319</f>
        <v>422424.3</v>
      </c>
      <c r="P319" s="12">
        <f>576*E319</f>
        <v>357292.79999999999</v>
      </c>
      <c r="Q319" s="12"/>
      <c r="R319" s="12"/>
      <c r="S319" s="12">
        <f t="shared" ref="S319" si="535">190*E319</f>
        <v>117856.99999999999</v>
      </c>
      <c r="T319" s="12"/>
      <c r="U319" s="12">
        <f t="shared" ref="U319" si="536">185*E319</f>
        <v>114755.49999999999</v>
      </c>
      <c r="V319" s="12"/>
      <c r="W319" s="12"/>
      <c r="X319" s="12">
        <f t="shared" si="529"/>
        <v>3522063.3999999994</v>
      </c>
      <c r="Y319" s="9" t="s">
        <v>2243</v>
      </c>
      <c r="Z319" s="15">
        <v>0</v>
      </c>
      <c r="AA319" s="15">
        <v>0</v>
      </c>
      <c r="AB319" s="15">
        <v>0</v>
      </c>
      <c r="AC319" s="15">
        <v>0</v>
      </c>
      <c r="AD319" s="41"/>
    </row>
    <row r="320" spans="1:30" s="6" customFormat="1" ht="93.75" customHeight="1" x14ac:dyDescent="0.25">
      <c r="A320" s="38">
        <f>IF(OR(D320=0,D320=""),"",COUNTA($D$20:D320))</f>
        <v>279</v>
      </c>
      <c r="B320" s="9" t="s">
        <v>595</v>
      </c>
      <c r="C320" s="11" t="s">
        <v>596</v>
      </c>
      <c r="D320" s="15">
        <v>1967</v>
      </c>
      <c r="E320" s="12">
        <v>1201.3</v>
      </c>
      <c r="F320" s="12">
        <v>719</v>
      </c>
      <c r="G320" s="12">
        <v>482.3</v>
      </c>
      <c r="H320" s="9" t="s">
        <v>39</v>
      </c>
      <c r="I320" s="9"/>
      <c r="J320" s="9"/>
      <c r="K320" s="9"/>
      <c r="L320" s="12"/>
      <c r="M320" s="12"/>
      <c r="N320" s="12"/>
      <c r="O320" s="12"/>
      <c r="P320" s="12"/>
      <c r="Q320" s="12"/>
      <c r="R320" s="12">
        <f>5443*E320</f>
        <v>6538675.8999999994</v>
      </c>
      <c r="S320" s="12"/>
      <c r="T320" s="12"/>
      <c r="U320" s="12"/>
      <c r="V320" s="12"/>
      <c r="W320" s="12"/>
      <c r="X320" s="12">
        <f t="shared" si="529"/>
        <v>6538675.8999999994</v>
      </c>
      <c r="Y320" s="9" t="s">
        <v>2243</v>
      </c>
      <c r="Z320" s="15">
        <v>0</v>
      </c>
      <c r="AA320" s="15">
        <v>0</v>
      </c>
      <c r="AB320" s="15">
        <v>0</v>
      </c>
      <c r="AC320" s="15">
        <v>0</v>
      </c>
      <c r="AD320" s="41"/>
    </row>
    <row r="321" spans="1:30" s="6" customFormat="1" ht="93.75" customHeight="1" x14ac:dyDescent="0.25">
      <c r="A321" s="38" t="str">
        <f>IF(OR(D321=0,D321=""),"",COUNTA($D$20:D321))</f>
        <v/>
      </c>
      <c r="B321" s="9"/>
      <c r="C321" s="39"/>
      <c r="D321" s="15"/>
      <c r="E321" s="40">
        <f>SUM(E313:E320)</f>
        <v>5477.08</v>
      </c>
      <c r="F321" s="40">
        <f t="shared" ref="F321:G321" si="537">SUM(F313:F320)</f>
        <v>4247.7999999999993</v>
      </c>
      <c r="G321" s="40">
        <f t="shared" si="537"/>
        <v>1211.68</v>
      </c>
      <c r="H321" s="9"/>
      <c r="I321" s="9"/>
      <c r="J321" s="9"/>
      <c r="K321" s="9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40">
        <f t="shared" ref="X321" si="538">SUM(X313:X320)</f>
        <v>30113883.958159998</v>
      </c>
      <c r="Y321" s="40"/>
      <c r="Z321" s="40">
        <f t="shared" ref="Z321" si="539">SUM(Z313:Z320)</f>
        <v>0</v>
      </c>
      <c r="AA321" s="40">
        <f t="shared" ref="AA321" si="540">SUM(AA313:AA320)</f>
        <v>0</v>
      </c>
      <c r="AB321" s="40">
        <f t="shared" ref="AB321" si="541">SUM(AB313:AB320)</f>
        <v>0</v>
      </c>
      <c r="AC321" s="40">
        <f t="shared" ref="AC321" si="542">SUM(AC313:AC320)</f>
        <v>0</v>
      </c>
      <c r="AD321" s="41"/>
    </row>
    <row r="322" spans="1:30" s="6" customFormat="1" ht="93.75" customHeight="1" x14ac:dyDescent="0.25">
      <c r="A322" s="38" t="str">
        <f>IF(OR(D322=0,D322=""),"",COUNTA($D$20:D322))</f>
        <v/>
      </c>
      <c r="B322" s="9"/>
      <c r="C322" s="39" t="s">
        <v>2184</v>
      </c>
      <c r="D322" s="15"/>
      <c r="E322" s="12"/>
      <c r="F322" s="12"/>
      <c r="G322" s="12"/>
      <c r="H322" s="9"/>
      <c r="I322" s="9"/>
      <c r="J322" s="9"/>
      <c r="K322" s="9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41"/>
    </row>
    <row r="323" spans="1:30" s="6" customFormat="1" ht="93.75" customHeight="1" x14ac:dyDescent="0.25">
      <c r="A323" s="38">
        <f>IF(OR(D323=0,D323=""),"",COUNTA($D$20:D323))</f>
        <v>280</v>
      </c>
      <c r="B323" s="9" t="s">
        <v>597</v>
      </c>
      <c r="C323" s="11" t="s">
        <v>598</v>
      </c>
      <c r="D323" s="15">
        <v>1961</v>
      </c>
      <c r="E323" s="12">
        <v>354.6</v>
      </c>
      <c r="F323" s="12">
        <v>351.3</v>
      </c>
      <c r="G323" s="12">
        <v>27.1</v>
      </c>
      <c r="H323" s="9" t="s">
        <v>39</v>
      </c>
      <c r="I323" s="9"/>
      <c r="J323" s="9"/>
      <c r="K323" s="9"/>
      <c r="L323" s="12">
        <f t="shared" ref="L323:L325" si="543">741*E323</f>
        <v>262758.60000000003</v>
      </c>
      <c r="M323" s="12"/>
      <c r="N323" s="12">
        <f t="shared" ref="N323:N325" si="544">754*E323</f>
        <v>267368.40000000002</v>
      </c>
      <c r="O323" s="12">
        <f t="shared" ref="O323:O325" si="545">681*E323</f>
        <v>241482.6</v>
      </c>
      <c r="P323" s="12">
        <f t="shared" ref="P323:P325" si="546">576*E323</f>
        <v>204249.60000000001</v>
      </c>
      <c r="Q323" s="12"/>
      <c r="R323" s="12">
        <f>5443*E323</f>
        <v>1930087.8</v>
      </c>
      <c r="S323" s="12">
        <f t="shared" ref="S323" si="547">190*E323</f>
        <v>67374</v>
      </c>
      <c r="T323" s="12">
        <f t="shared" ref="T323" si="548">4818*E323</f>
        <v>1708462.8</v>
      </c>
      <c r="U323" s="12">
        <f t="shared" ref="U323:U324" si="549">185*E323</f>
        <v>65601</v>
      </c>
      <c r="V323" s="12">
        <f t="shared" ref="V323:V325" si="550">34*E323</f>
        <v>12056.400000000001</v>
      </c>
      <c r="W323" s="12">
        <f t="shared" ref="W323" si="551">(L323+M323+N323+O323+P323+Q323+R323+S323+T323+U323)*0.0214</f>
        <v>101594.03472</v>
      </c>
      <c r="X323" s="12">
        <f t="shared" ref="X323:X325" si="552">L323+M323+N323+O323+P323+Q323+R323+S323+T323+U323+V323+W323</f>
        <v>4861035.2347200001</v>
      </c>
      <c r="Y323" s="9" t="s">
        <v>2243</v>
      </c>
      <c r="Z323" s="15">
        <v>0</v>
      </c>
      <c r="AA323" s="15">
        <v>0</v>
      </c>
      <c r="AB323" s="15">
        <v>0</v>
      </c>
      <c r="AC323" s="15">
        <v>0</v>
      </c>
      <c r="AD323" s="41"/>
    </row>
    <row r="324" spans="1:30" s="6" customFormat="1" ht="93.75" customHeight="1" x14ac:dyDescent="0.25">
      <c r="A324" s="38">
        <f>IF(OR(D324=0,D324=""),"",COUNTA($D$20:D324))</f>
        <v>281</v>
      </c>
      <c r="B324" s="9" t="s">
        <v>599</v>
      </c>
      <c r="C324" s="11" t="s">
        <v>600</v>
      </c>
      <c r="D324" s="15">
        <v>1962</v>
      </c>
      <c r="E324" s="12">
        <v>1751.85</v>
      </c>
      <c r="F324" s="12">
        <v>1089.45</v>
      </c>
      <c r="G324" s="12">
        <v>662.4</v>
      </c>
      <c r="H324" s="9" t="s">
        <v>36</v>
      </c>
      <c r="I324" s="9"/>
      <c r="J324" s="9"/>
      <c r="K324" s="9"/>
      <c r="L324" s="12">
        <f t="shared" si="543"/>
        <v>1298120.8499999999</v>
      </c>
      <c r="M324" s="12">
        <f t="shared" ref="M324:M325" si="553">3305*E324</f>
        <v>5789864.25</v>
      </c>
      <c r="N324" s="12">
        <f t="shared" si="544"/>
        <v>1320894.8999999999</v>
      </c>
      <c r="O324" s="12">
        <f t="shared" si="545"/>
        <v>1193009.8499999999</v>
      </c>
      <c r="P324" s="12">
        <f t="shared" si="546"/>
        <v>1009065.6</v>
      </c>
      <c r="Q324" s="12"/>
      <c r="R324" s="12"/>
      <c r="S324" s="12"/>
      <c r="T324" s="12"/>
      <c r="U324" s="12">
        <f t="shared" si="549"/>
        <v>324092.25</v>
      </c>
      <c r="V324" s="12">
        <f t="shared" si="550"/>
        <v>59562.899999999994</v>
      </c>
      <c r="W324" s="12"/>
      <c r="X324" s="12">
        <f t="shared" si="552"/>
        <v>10994610.6</v>
      </c>
      <c r="Y324" s="9" t="s">
        <v>2243</v>
      </c>
      <c r="Z324" s="15">
        <v>0</v>
      </c>
      <c r="AA324" s="15">
        <v>0</v>
      </c>
      <c r="AB324" s="15">
        <v>0</v>
      </c>
      <c r="AC324" s="15">
        <v>0</v>
      </c>
      <c r="AD324" s="41"/>
    </row>
    <row r="325" spans="1:30" s="6" customFormat="1" ht="93.75" customHeight="1" x14ac:dyDescent="0.25">
      <c r="A325" s="38">
        <f>IF(OR(D325=0,D325=""),"",COUNTA($D$20:D325))</f>
        <v>282</v>
      </c>
      <c r="B325" s="9" t="s">
        <v>601</v>
      </c>
      <c r="C325" s="11" t="s">
        <v>602</v>
      </c>
      <c r="D325" s="15">
        <v>1962</v>
      </c>
      <c r="E325" s="12">
        <v>1776.7</v>
      </c>
      <c r="F325" s="12">
        <v>1119.3</v>
      </c>
      <c r="G325" s="12">
        <v>657.4</v>
      </c>
      <c r="H325" s="9" t="s">
        <v>36</v>
      </c>
      <c r="I325" s="9"/>
      <c r="J325" s="9"/>
      <c r="K325" s="9"/>
      <c r="L325" s="12">
        <f t="shared" si="543"/>
        <v>1316534.7</v>
      </c>
      <c r="M325" s="12">
        <f t="shared" si="553"/>
        <v>5871993.5</v>
      </c>
      <c r="N325" s="12">
        <f t="shared" si="544"/>
        <v>1339631.8</v>
      </c>
      <c r="O325" s="12">
        <f t="shared" si="545"/>
        <v>1209932.7</v>
      </c>
      <c r="P325" s="12">
        <f t="shared" si="546"/>
        <v>1023379.2000000001</v>
      </c>
      <c r="Q325" s="12"/>
      <c r="R325" s="12"/>
      <c r="S325" s="12"/>
      <c r="T325" s="12"/>
      <c r="U325" s="12"/>
      <c r="V325" s="12">
        <f t="shared" si="550"/>
        <v>60407.8</v>
      </c>
      <c r="W325" s="12"/>
      <c r="X325" s="12">
        <f t="shared" si="552"/>
        <v>10821879.699999999</v>
      </c>
      <c r="Y325" s="9" t="s">
        <v>2243</v>
      </c>
      <c r="Z325" s="15">
        <v>0</v>
      </c>
      <c r="AA325" s="15">
        <v>0</v>
      </c>
      <c r="AB325" s="15">
        <v>0</v>
      </c>
      <c r="AC325" s="15">
        <v>0</v>
      </c>
      <c r="AD325" s="41"/>
    </row>
    <row r="326" spans="1:30" s="6" customFormat="1" ht="93.75" customHeight="1" x14ac:dyDescent="0.25">
      <c r="A326" s="38" t="str">
        <f>IF(OR(D326=0,D326=""),"",COUNTA($D$20:D326))</f>
        <v/>
      </c>
      <c r="B326" s="9"/>
      <c r="C326" s="39"/>
      <c r="D326" s="15"/>
      <c r="E326" s="40">
        <f>SUM(E323:E325)</f>
        <v>3883.1499999999996</v>
      </c>
      <c r="F326" s="40">
        <f t="shared" ref="F326:G326" si="554">SUM(F323:F325)</f>
        <v>2560.0500000000002</v>
      </c>
      <c r="G326" s="40">
        <f t="shared" si="554"/>
        <v>1346.9</v>
      </c>
      <c r="H326" s="9"/>
      <c r="I326" s="9"/>
      <c r="J326" s="9"/>
      <c r="K326" s="9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40">
        <f t="shared" ref="X326" si="555">SUM(X323:X325)</f>
        <v>26677525.53472</v>
      </c>
      <c r="Y326" s="40"/>
      <c r="Z326" s="40">
        <f t="shared" ref="Z326" si="556">SUM(Z323:Z325)</f>
        <v>0</v>
      </c>
      <c r="AA326" s="40">
        <f t="shared" ref="AA326" si="557">SUM(AA323:AA325)</f>
        <v>0</v>
      </c>
      <c r="AB326" s="40">
        <f t="shared" ref="AB326" si="558">SUM(AB323:AB325)</f>
        <v>0</v>
      </c>
      <c r="AC326" s="40">
        <f t="shared" ref="AC326" si="559">SUM(AC323:AC325)</f>
        <v>0</v>
      </c>
      <c r="AD326" s="41"/>
    </row>
    <row r="327" spans="1:30" s="6" customFormat="1" ht="93.75" customHeight="1" x14ac:dyDescent="0.25">
      <c r="A327" s="38" t="str">
        <f>IF(OR(D327=0,D327=""),"",COUNTA($D$20:D327))</f>
        <v/>
      </c>
      <c r="B327" s="9"/>
      <c r="C327" s="39" t="s">
        <v>2185</v>
      </c>
      <c r="D327" s="15"/>
      <c r="E327" s="12"/>
      <c r="F327" s="12"/>
      <c r="G327" s="12"/>
      <c r="H327" s="9"/>
      <c r="I327" s="9"/>
      <c r="J327" s="9"/>
      <c r="K327" s="9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41"/>
    </row>
    <row r="328" spans="1:30" s="6" customFormat="1" ht="93.75" customHeight="1" x14ac:dyDescent="0.25">
      <c r="A328" s="38">
        <f>IF(OR(D328=0,D328=""),"",COUNTA($D$20:D328))</f>
        <v>283</v>
      </c>
      <c r="B328" s="9" t="s">
        <v>603</v>
      </c>
      <c r="C328" s="11" t="s">
        <v>604</v>
      </c>
      <c r="D328" s="15">
        <v>1970</v>
      </c>
      <c r="E328" s="12">
        <v>417.6</v>
      </c>
      <c r="F328" s="12">
        <v>379.8</v>
      </c>
      <c r="G328" s="12">
        <v>37.799999999999997</v>
      </c>
      <c r="H328" s="9" t="s">
        <v>39</v>
      </c>
      <c r="I328" s="9"/>
      <c r="J328" s="9"/>
      <c r="K328" s="9"/>
      <c r="L328" s="12"/>
      <c r="M328" s="12"/>
      <c r="N328" s="12">
        <f t="shared" ref="N328" si="560">754*E328</f>
        <v>314870.40000000002</v>
      </c>
      <c r="O328" s="12"/>
      <c r="P328" s="12"/>
      <c r="Q328" s="12"/>
      <c r="R328" s="12"/>
      <c r="S328" s="12"/>
      <c r="T328" s="12"/>
      <c r="U328" s="12"/>
      <c r="V328" s="12">
        <f>34*E328</f>
        <v>14198.400000000001</v>
      </c>
      <c r="W328" s="12"/>
      <c r="X328" s="12">
        <f>L328+M328+N328+O328+P328+Q328+R328+S328+T328+U328+V328+W328</f>
        <v>329068.80000000005</v>
      </c>
      <c r="Y328" s="9" t="s">
        <v>2243</v>
      </c>
      <c r="Z328" s="15">
        <v>0</v>
      </c>
      <c r="AA328" s="15">
        <v>0</v>
      </c>
      <c r="AB328" s="15">
        <v>0</v>
      </c>
      <c r="AC328" s="15">
        <v>0</v>
      </c>
      <c r="AD328" s="41"/>
    </row>
    <row r="329" spans="1:30" s="6" customFormat="1" ht="93.75" customHeight="1" x14ac:dyDescent="0.25">
      <c r="A329" s="38" t="str">
        <f>IF(OR(D329=0,D329=""),"",COUNTA($D$20:D329))</f>
        <v/>
      </c>
      <c r="B329" s="9"/>
      <c r="C329" s="39"/>
      <c r="D329" s="15"/>
      <c r="E329" s="40">
        <f>SUM(E328)</f>
        <v>417.6</v>
      </c>
      <c r="F329" s="40">
        <f t="shared" ref="F329:G329" si="561">SUM(F328)</f>
        <v>379.8</v>
      </c>
      <c r="G329" s="40">
        <f t="shared" si="561"/>
        <v>37.799999999999997</v>
      </c>
      <c r="H329" s="9"/>
      <c r="I329" s="9"/>
      <c r="J329" s="9"/>
      <c r="K329" s="9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40">
        <f t="shared" ref="X329" si="562">SUM(X328)</f>
        <v>329068.80000000005</v>
      </c>
      <c r="Y329" s="40"/>
      <c r="Z329" s="40">
        <f t="shared" ref="Z329" si="563">SUM(Z328)</f>
        <v>0</v>
      </c>
      <c r="AA329" s="40">
        <f t="shared" ref="AA329" si="564">SUM(AA328)</f>
        <v>0</v>
      </c>
      <c r="AB329" s="40">
        <f t="shared" ref="AB329" si="565">SUM(AB328)</f>
        <v>0</v>
      </c>
      <c r="AC329" s="40">
        <f t="shared" ref="AC329" si="566">SUM(AC328)</f>
        <v>0</v>
      </c>
      <c r="AD329" s="41"/>
    </row>
    <row r="330" spans="1:30" s="6" customFormat="1" ht="93.75" customHeight="1" x14ac:dyDescent="0.25">
      <c r="A330" s="38" t="str">
        <f>IF(OR(D330=0,D330=""),"",COUNTA($D$20:D330))</f>
        <v/>
      </c>
      <c r="B330" s="9"/>
      <c r="C330" s="39" t="s">
        <v>2186</v>
      </c>
      <c r="D330" s="15"/>
      <c r="E330" s="12"/>
      <c r="F330" s="12"/>
      <c r="G330" s="12"/>
      <c r="H330" s="9"/>
      <c r="I330" s="9"/>
      <c r="J330" s="9"/>
      <c r="K330" s="9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41"/>
    </row>
    <row r="331" spans="1:30" s="6" customFormat="1" ht="93.75" customHeight="1" x14ac:dyDescent="0.25">
      <c r="A331" s="38">
        <f>IF(OR(D331=0,D331=""),"",COUNTA($D$20:D331))</f>
        <v>284</v>
      </c>
      <c r="B331" s="9" t="s">
        <v>605</v>
      </c>
      <c r="C331" s="11" t="s">
        <v>606</v>
      </c>
      <c r="D331" s="15">
        <v>1955</v>
      </c>
      <c r="E331" s="12">
        <v>1822.9</v>
      </c>
      <c r="F331" s="12">
        <v>763.9</v>
      </c>
      <c r="G331" s="12">
        <v>318.10000000000002</v>
      </c>
      <c r="H331" s="9" t="s">
        <v>39</v>
      </c>
      <c r="I331" s="9"/>
      <c r="J331" s="9"/>
      <c r="K331" s="9"/>
      <c r="L331" s="12"/>
      <c r="M331" s="12"/>
      <c r="N331" s="12"/>
      <c r="O331" s="12">
        <f t="shared" ref="O331" si="567">681*E331</f>
        <v>1241394.9000000001</v>
      </c>
      <c r="P331" s="12">
        <f>576*E331</f>
        <v>1049990.4000000001</v>
      </c>
      <c r="Q331" s="12"/>
      <c r="R331" s="12"/>
      <c r="S331" s="12">
        <f t="shared" ref="S331" si="568">190*E331</f>
        <v>346351</v>
      </c>
      <c r="T331" s="12"/>
      <c r="U331" s="12"/>
      <c r="V331" s="12"/>
      <c r="W331" s="12"/>
      <c r="X331" s="12">
        <f t="shared" ref="X331:X336" si="569">L331+M331+N331+O331+P331+Q331+R331+S331+T331+U331+V331+W331</f>
        <v>2637736.3000000003</v>
      </c>
      <c r="Y331" s="9" t="s">
        <v>2243</v>
      </c>
      <c r="Z331" s="15">
        <v>0</v>
      </c>
      <c r="AA331" s="15">
        <v>0</v>
      </c>
      <c r="AB331" s="15">
        <v>0</v>
      </c>
      <c r="AC331" s="15">
        <v>0</v>
      </c>
      <c r="AD331" s="41"/>
    </row>
    <row r="332" spans="1:30" s="6" customFormat="1" ht="93.75" customHeight="1" x14ac:dyDescent="0.25">
      <c r="A332" s="38">
        <f>IF(OR(D332=0,D332=""),"",COUNTA($D$20:D332))</f>
        <v>285</v>
      </c>
      <c r="B332" s="9" t="s">
        <v>607</v>
      </c>
      <c r="C332" s="11" t="s">
        <v>608</v>
      </c>
      <c r="D332" s="15">
        <v>1967</v>
      </c>
      <c r="E332" s="12">
        <v>1011.1</v>
      </c>
      <c r="F332" s="12">
        <v>973.7</v>
      </c>
      <c r="G332" s="12">
        <v>0</v>
      </c>
      <c r="H332" s="9" t="s">
        <v>39</v>
      </c>
      <c r="I332" s="9"/>
      <c r="J332" s="9"/>
      <c r="K332" s="9"/>
      <c r="L332" s="12"/>
      <c r="M332" s="12"/>
      <c r="N332" s="12">
        <f t="shared" ref="N332:N336" si="570">754*E332</f>
        <v>762369.4</v>
      </c>
      <c r="O332" s="12"/>
      <c r="P332" s="12"/>
      <c r="Q332" s="12"/>
      <c r="R332" s="12"/>
      <c r="S332" s="12"/>
      <c r="T332" s="12"/>
      <c r="U332" s="12"/>
      <c r="V332" s="12">
        <f t="shared" ref="V332:V336" si="571">34*E332</f>
        <v>34377.4</v>
      </c>
      <c r="W332" s="12"/>
      <c r="X332" s="12">
        <f t="shared" si="569"/>
        <v>796746.8</v>
      </c>
      <c r="Y332" s="9" t="s">
        <v>2243</v>
      </c>
      <c r="Z332" s="15">
        <v>0</v>
      </c>
      <c r="AA332" s="15">
        <v>0</v>
      </c>
      <c r="AB332" s="15">
        <v>0</v>
      </c>
      <c r="AC332" s="15">
        <v>0</v>
      </c>
      <c r="AD332" s="41"/>
    </row>
    <row r="333" spans="1:30" s="6" customFormat="1" ht="93.75" customHeight="1" x14ac:dyDescent="0.25">
      <c r="A333" s="38">
        <f>IF(OR(D333=0,D333=""),"",COUNTA($D$20:D333))</f>
        <v>286</v>
      </c>
      <c r="B333" s="9" t="s">
        <v>609</v>
      </c>
      <c r="C333" s="11" t="s">
        <v>610</v>
      </c>
      <c r="D333" s="15">
        <v>1968</v>
      </c>
      <c r="E333" s="12">
        <v>401.6</v>
      </c>
      <c r="F333" s="12">
        <v>390.4</v>
      </c>
      <c r="G333" s="12">
        <v>0</v>
      </c>
      <c r="H333" s="9" t="s">
        <v>39</v>
      </c>
      <c r="I333" s="9"/>
      <c r="J333" s="9"/>
      <c r="K333" s="9"/>
      <c r="L333" s="12"/>
      <c r="M333" s="12"/>
      <c r="N333" s="12">
        <f t="shared" si="570"/>
        <v>302806.40000000002</v>
      </c>
      <c r="O333" s="12"/>
      <c r="P333" s="12"/>
      <c r="Q333" s="12"/>
      <c r="R333" s="12"/>
      <c r="S333" s="12"/>
      <c r="T333" s="12"/>
      <c r="U333" s="12"/>
      <c r="V333" s="12">
        <f t="shared" si="571"/>
        <v>13654.400000000001</v>
      </c>
      <c r="W333" s="12"/>
      <c r="X333" s="12">
        <f t="shared" si="569"/>
        <v>316460.80000000005</v>
      </c>
      <c r="Y333" s="9" t="s">
        <v>2243</v>
      </c>
      <c r="Z333" s="15">
        <v>0</v>
      </c>
      <c r="AA333" s="15">
        <v>0</v>
      </c>
      <c r="AB333" s="15">
        <v>0</v>
      </c>
      <c r="AC333" s="15">
        <v>0</v>
      </c>
      <c r="AD333" s="41"/>
    </row>
    <row r="334" spans="1:30" s="6" customFormat="1" ht="93.75" customHeight="1" x14ac:dyDescent="0.25">
      <c r="A334" s="38">
        <f>IF(OR(D334=0,D334=""),"",COUNTA($D$20:D334))</f>
        <v>287</v>
      </c>
      <c r="B334" s="9" t="s">
        <v>611</v>
      </c>
      <c r="C334" s="11" t="s">
        <v>612</v>
      </c>
      <c r="D334" s="15">
        <v>1968</v>
      </c>
      <c r="E334" s="12">
        <v>722.6</v>
      </c>
      <c r="F334" s="12">
        <v>653.4</v>
      </c>
      <c r="G334" s="12">
        <v>0</v>
      </c>
      <c r="H334" s="9" t="s">
        <v>39</v>
      </c>
      <c r="I334" s="9"/>
      <c r="J334" s="9"/>
      <c r="K334" s="9"/>
      <c r="L334" s="12"/>
      <c r="M334" s="12"/>
      <c r="N334" s="12">
        <f t="shared" si="570"/>
        <v>544840.4</v>
      </c>
      <c r="O334" s="12"/>
      <c r="P334" s="12"/>
      <c r="Q334" s="12"/>
      <c r="R334" s="12"/>
      <c r="S334" s="12"/>
      <c r="T334" s="12"/>
      <c r="U334" s="12"/>
      <c r="V334" s="12">
        <f t="shared" si="571"/>
        <v>24568.400000000001</v>
      </c>
      <c r="W334" s="12"/>
      <c r="X334" s="12">
        <f t="shared" si="569"/>
        <v>569408.80000000005</v>
      </c>
      <c r="Y334" s="9" t="s">
        <v>2243</v>
      </c>
      <c r="Z334" s="15">
        <v>0</v>
      </c>
      <c r="AA334" s="15">
        <v>0</v>
      </c>
      <c r="AB334" s="15">
        <v>0</v>
      </c>
      <c r="AC334" s="15">
        <v>0</v>
      </c>
      <c r="AD334" s="41"/>
    </row>
    <row r="335" spans="1:30" s="6" customFormat="1" ht="93.75" customHeight="1" x14ac:dyDescent="0.25">
      <c r="A335" s="38">
        <f>IF(OR(D335=0,D335=""),"",COUNTA($D$20:D335))</f>
        <v>288</v>
      </c>
      <c r="B335" s="9" t="s">
        <v>613</v>
      </c>
      <c r="C335" s="11" t="s">
        <v>614</v>
      </c>
      <c r="D335" s="15">
        <v>1968</v>
      </c>
      <c r="E335" s="12">
        <v>759.9</v>
      </c>
      <c r="F335" s="12">
        <v>695.5</v>
      </c>
      <c r="G335" s="12">
        <v>0</v>
      </c>
      <c r="H335" s="9" t="s">
        <v>39</v>
      </c>
      <c r="I335" s="9"/>
      <c r="J335" s="9"/>
      <c r="K335" s="9"/>
      <c r="L335" s="12"/>
      <c r="M335" s="12"/>
      <c r="N335" s="12">
        <f t="shared" si="570"/>
        <v>572964.6</v>
      </c>
      <c r="O335" s="12"/>
      <c r="P335" s="12"/>
      <c r="Q335" s="12"/>
      <c r="R335" s="12"/>
      <c r="S335" s="12"/>
      <c r="T335" s="12"/>
      <c r="U335" s="12"/>
      <c r="V335" s="12">
        <f t="shared" si="571"/>
        <v>25836.6</v>
      </c>
      <c r="W335" s="12"/>
      <c r="X335" s="12">
        <f t="shared" si="569"/>
        <v>598801.19999999995</v>
      </c>
      <c r="Y335" s="9" t="s">
        <v>2243</v>
      </c>
      <c r="Z335" s="15">
        <v>0</v>
      </c>
      <c r="AA335" s="15">
        <v>0</v>
      </c>
      <c r="AB335" s="15">
        <v>0</v>
      </c>
      <c r="AC335" s="15">
        <v>0</v>
      </c>
      <c r="AD335" s="41"/>
    </row>
    <row r="336" spans="1:30" s="6" customFormat="1" ht="93.75" customHeight="1" x14ac:dyDescent="0.25">
      <c r="A336" s="38">
        <f>IF(OR(D336=0,D336=""),"",COUNTA($D$20:D336))</f>
        <v>289</v>
      </c>
      <c r="B336" s="9" t="s">
        <v>615</v>
      </c>
      <c r="C336" s="11" t="s">
        <v>616</v>
      </c>
      <c r="D336" s="15">
        <v>1970</v>
      </c>
      <c r="E336" s="12">
        <v>585.79999999999995</v>
      </c>
      <c r="F336" s="12">
        <v>570.20000000000005</v>
      </c>
      <c r="G336" s="12">
        <v>0</v>
      </c>
      <c r="H336" s="9" t="s">
        <v>39</v>
      </c>
      <c r="I336" s="9"/>
      <c r="J336" s="9"/>
      <c r="K336" s="9"/>
      <c r="L336" s="12"/>
      <c r="M336" s="12"/>
      <c r="N336" s="12">
        <f t="shared" si="570"/>
        <v>441693.19999999995</v>
      </c>
      <c r="O336" s="12"/>
      <c r="P336" s="12"/>
      <c r="Q336" s="12"/>
      <c r="R336" s="12"/>
      <c r="S336" s="12"/>
      <c r="T336" s="12"/>
      <c r="U336" s="12"/>
      <c r="V336" s="12">
        <f t="shared" si="571"/>
        <v>19917.199999999997</v>
      </c>
      <c r="W336" s="12"/>
      <c r="X336" s="12">
        <f t="shared" si="569"/>
        <v>461610.39999999997</v>
      </c>
      <c r="Y336" s="9" t="s">
        <v>2243</v>
      </c>
      <c r="Z336" s="15">
        <v>0</v>
      </c>
      <c r="AA336" s="15">
        <v>0</v>
      </c>
      <c r="AB336" s="15">
        <v>0</v>
      </c>
      <c r="AC336" s="15">
        <v>0</v>
      </c>
      <c r="AD336" s="41"/>
    </row>
    <row r="337" spans="1:30" s="6" customFormat="1" ht="93.75" customHeight="1" x14ac:dyDescent="0.25">
      <c r="A337" s="38" t="str">
        <f>IF(OR(D337=0,D337=""),"",COUNTA($D$20:D337))</f>
        <v/>
      </c>
      <c r="B337" s="9"/>
      <c r="C337" s="39"/>
      <c r="D337" s="15"/>
      <c r="E337" s="40">
        <f>SUM(E331:E336)</f>
        <v>5303.9</v>
      </c>
      <c r="F337" s="40">
        <f t="shared" ref="F337:G337" si="572">SUM(F331:F336)</f>
        <v>4047.1000000000004</v>
      </c>
      <c r="G337" s="40">
        <f t="shared" si="572"/>
        <v>318.10000000000002</v>
      </c>
      <c r="H337" s="9"/>
      <c r="I337" s="9"/>
      <c r="J337" s="9"/>
      <c r="K337" s="9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40">
        <f t="shared" ref="X337" si="573">SUM(X331:X336)</f>
        <v>5380764.3000000007</v>
      </c>
      <c r="Y337" s="40"/>
      <c r="Z337" s="40">
        <f t="shared" ref="Z337" si="574">SUM(Z331:Z336)</f>
        <v>0</v>
      </c>
      <c r="AA337" s="40">
        <f t="shared" ref="AA337" si="575">SUM(AA331:AA336)</f>
        <v>0</v>
      </c>
      <c r="AB337" s="40">
        <f t="shared" ref="AB337" si="576">SUM(AB331:AB336)</f>
        <v>0</v>
      </c>
      <c r="AC337" s="40">
        <f t="shared" ref="AC337" si="577">SUM(AC331:AC336)</f>
        <v>0</v>
      </c>
      <c r="AD337" s="41"/>
    </row>
    <row r="338" spans="1:30" s="6" customFormat="1" ht="93.75" customHeight="1" x14ac:dyDescent="0.25">
      <c r="A338" s="38" t="str">
        <f>IF(OR(D338=0,D338=""),"",COUNTA($D$20:D338))</f>
        <v/>
      </c>
      <c r="B338" s="9"/>
      <c r="C338" s="39" t="s">
        <v>2187</v>
      </c>
      <c r="D338" s="15"/>
      <c r="E338" s="12"/>
      <c r="F338" s="12"/>
      <c r="G338" s="12"/>
      <c r="H338" s="9"/>
      <c r="I338" s="9"/>
      <c r="J338" s="9"/>
      <c r="K338" s="9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41"/>
    </row>
    <row r="339" spans="1:30" s="6" customFormat="1" ht="93.75" customHeight="1" x14ac:dyDescent="0.25">
      <c r="A339" s="38">
        <f>IF(OR(D339=0,D339=""),"",COUNTA($D$20:D339))</f>
        <v>290</v>
      </c>
      <c r="B339" s="9" t="s">
        <v>617</v>
      </c>
      <c r="C339" s="11" t="s">
        <v>618</v>
      </c>
      <c r="D339" s="15">
        <v>1954</v>
      </c>
      <c r="E339" s="12">
        <v>1217.4000000000001</v>
      </c>
      <c r="F339" s="12">
        <v>576.5</v>
      </c>
      <c r="G339" s="12">
        <v>158.19999999999999</v>
      </c>
      <c r="H339" s="9" t="s">
        <v>39</v>
      </c>
      <c r="I339" s="9"/>
      <c r="J339" s="9"/>
      <c r="K339" s="9"/>
      <c r="L339" s="12">
        <f t="shared" ref="L339" si="578">741*E339</f>
        <v>902093.4</v>
      </c>
      <c r="M339" s="12"/>
      <c r="N339" s="12">
        <f t="shared" ref="N339" si="579">754*E339</f>
        <v>917919.60000000009</v>
      </c>
      <c r="O339" s="12">
        <f t="shared" ref="O339" si="580">681*E339</f>
        <v>829049.4</v>
      </c>
      <c r="P339" s="12">
        <f>576*E339</f>
        <v>701222.40000000002</v>
      </c>
      <c r="Q339" s="12"/>
      <c r="R339" s="12"/>
      <c r="S339" s="12">
        <f t="shared" ref="S339" si="581">190*E339</f>
        <v>231306.00000000003</v>
      </c>
      <c r="T339" s="12"/>
      <c r="U339" s="12"/>
      <c r="V339" s="12">
        <f>34*E339</f>
        <v>41391.600000000006</v>
      </c>
      <c r="W339" s="12"/>
      <c r="X339" s="12">
        <f>L339+M339+N339+O339+P339+Q339+R339+S339+T339+U339+V339+W339</f>
        <v>3622982.4</v>
      </c>
      <c r="Y339" s="9" t="s">
        <v>2243</v>
      </c>
      <c r="Z339" s="15">
        <v>0</v>
      </c>
      <c r="AA339" s="15">
        <v>0</v>
      </c>
      <c r="AB339" s="15">
        <v>0</v>
      </c>
      <c r="AC339" s="15">
        <v>0</v>
      </c>
      <c r="AD339" s="41"/>
    </row>
    <row r="340" spans="1:30" s="6" customFormat="1" ht="93.75" customHeight="1" x14ac:dyDescent="0.25">
      <c r="A340" s="38" t="str">
        <f>IF(OR(D340=0,D340=""),"",COUNTA($D$20:D340))</f>
        <v/>
      </c>
      <c r="B340" s="9"/>
      <c r="C340" s="39"/>
      <c r="D340" s="15"/>
      <c r="E340" s="40">
        <f>SUM(E339)</f>
        <v>1217.4000000000001</v>
      </c>
      <c r="F340" s="40">
        <f t="shared" ref="F340:G340" si="582">SUM(F339)</f>
        <v>576.5</v>
      </c>
      <c r="G340" s="40">
        <f t="shared" si="582"/>
        <v>158.19999999999999</v>
      </c>
      <c r="H340" s="9"/>
      <c r="I340" s="9"/>
      <c r="J340" s="9"/>
      <c r="K340" s="9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40">
        <f t="shared" ref="X340" si="583">SUM(X339)</f>
        <v>3622982.4</v>
      </c>
      <c r="Y340" s="40"/>
      <c r="Z340" s="40">
        <f t="shared" ref="Z340" si="584">SUM(Z339)</f>
        <v>0</v>
      </c>
      <c r="AA340" s="40">
        <f t="shared" ref="AA340" si="585">SUM(AA339)</f>
        <v>0</v>
      </c>
      <c r="AB340" s="40">
        <f t="shared" ref="AB340" si="586">SUM(AB339)</f>
        <v>0</v>
      </c>
      <c r="AC340" s="40">
        <f t="shared" ref="AC340" si="587">SUM(AC339)</f>
        <v>0</v>
      </c>
      <c r="AD340" s="41"/>
    </row>
    <row r="341" spans="1:30" s="6" customFormat="1" ht="93.75" customHeight="1" x14ac:dyDescent="0.25">
      <c r="A341" s="38" t="str">
        <f>IF(OR(D341=0,D341=""),"",COUNTA($D$20:D341))</f>
        <v/>
      </c>
      <c r="B341" s="9"/>
      <c r="C341" s="39" t="s">
        <v>2188</v>
      </c>
      <c r="D341" s="15"/>
      <c r="E341" s="12"/>
      <c r="F341" s="12"/>
      <c r="G341" s="12"/>
      <c r="H341" s="9"/>
      <c r="I341" s="9"/>
      <c r="J341" s="9"/>
      <c r="K341" s="9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41"/>
    </row>
    <row r="342" spans="1:30" s="6" customFormat="1" ht="93.75" customHeight="1" x14ac:dyDescent="0.25">
      <c r="A342" s="38">
        <f>IF(OR(D342=0,D342=""),"",COUNTA($D$20:D342))</f>
        <v>291</v>
      </c>
      <c r="B342" s="9" t="s">
        <v>619</v>
      </c>
      <c r="C342" s="11" t="s">
        <v>620</v>
      </c>
      <c r="D342" s="15">
        <v>1917</v>
      </c>
      <c r="E342" s="12">
        <v>2540.88</v>
      </c>
      <c r="F342" s="12">
        <v>363.8</v>
      </c>
      <c r="G342" s="12">
        <v>0</v>
      </c>
      <c r="H342" s="9" t="s">
        <v>621</v>
      </c>
      <c r="I342" s="9"/>
      <c r="J342" s="9"/>
      <c r="K342" s="9"/>
      <c r="L342" s="12">
        <f>741*E342</f>
        <v>1882792.08</v>
      </c>
      <c r="M342" s="12"/>
      <c r="N342" s="12">
        <f>754*E342</f>
        <v>1915823.52</v>
      </c>
      <c r="O342" s="12">
        <f>863*E342</f>
        <v>2192779.44</v>
      </c>
      <c r="P342" s="12">
        <f>576*E342</f>
        <v>1463546.8800000001</v>
      </c>
      <c r="Q342" s="12"/>
      <c r="R342" s="12"/>
      <c r="S342" s="12">
        <f>297*E342</f>
        <v>754641.36</v>
      </c>
      <c r="T342" s="12"/>
      <c r="U342" s="12">
        <f>259*E342</f>
        <v>658087.92000000004</v>
      </c>
      <c r="V342" s="12">
        <f>262*E342</f>
        <v>665710.56000000006</v>
      </c>
      <c r="W342" s="12"/>
      <c r="X342" s="12">
        <f t="shared" ref="X342:X346" si="588">L342+M342+N342+O342+P342+Q342+R342+S342+T342+U342+V342+W342</f>
        <v>9533381.7600000016</v>
      </c>
      <c r="Y342" s="9" t="s">
        <v>2243</v>
      </c>
      <c r="Z342" s="15">
        <v>0</v>
      </c>
      <c r="AA342" s="15">
        <v>0</v>
      </c>
      <c r="AB342" s="15">
        <v>0</v>
      </c>
      <c r="AC342" s="15">
        <v>0</v>
      </c>
      <c r="AD342" s="41"/>
    </row>
    <row r="343" spans="1:30" s="6" customFormat="1" ht="93.75" customHeight="1" x14ac:dyDescent="0.25">
      <c r="A343" s="38">
        <f>IF(OR(D343=0,D343=""),"",COUNTA($D$20:D343))</f>
        <v>292</v>
      </c>
      <c r="B343" s="9" t="s">
        <v>622</v>
      </c>
      <c r="C343" s="11" t="s">
        <v>623</v>
      </c>
      <c r="D343" s="15">
        <v>1955</v>
      </c>
      <c r="E343" s="12">
        <v>1223.3</v>
      </c>
      <c r="F343" s="12">
        <v>858</v>
      </c>
      <c r="G343" s="12">
        <v>0</v>
      </c>
      <c r="H343" s="9" t="s">
        <v>39</v>
      </c>
      <c r="I343" s="9"/>
      <c r="J343" s="9"/>
      <c r="K343" s="9"/>
      <c r="L343" s="12">
        <f t="shared" ref="L343:L344" si="589">741*E343</f>
        <v>906465.29999999993</v>
      </c>
      <c r="M343" s="12">
        <f t="shared" ref="M343:M344" si="590">3305*E343</f>
        <v>4043006.5</v>
      </c>
      <c r="N343" s="12">
        <f t="shared" ref="N343:N346" si="591">754*E343</f>
        <v>922368.2</v>
      </c>
      <c r="O343" s="12">
        <f t="shared" ref="O343:O344" si="592">681*E343</f>
        <v>833067.29999999993</v>
      </c>
      <c r="P343" s="12">
        <f t="shared" ref="P343:P344" si="593">576*E343</f>
        <v>704620.79999999993</v>
      </c>
      <c r="Q343" s="12"/>
      <c r="R343" s="12"/>
      <c r="S343" s="12">
        <f t="shared" ref="S343" si="594">190*E343</f>
        <v>232427</v>
      </c>
      <c r="T343" s="12"/>
      <c r="U343" s="12">
        <f t="shared" ref="U343:U344" si="595">185*E343</f>
        <v>226310.5</v>
      </c>
      <c r="V343" s="12">
        <f t="shared" ref="V343:V346" si="596">34*E343</f>
        <v>41592.199999999997</v>
      </c>
      <c r="W343" s="12"/>
      <c r="X343" s="12">
        <f t="shared" si="588"/>
        <v>7909857.7999999998</v>
      </c>
      <c r="Y343" s="9" t="s">
        <v>2243</v>
      </c>
      <c r="Z343" s="15">
        <v>0</v>
      </c>
      <c r="AA343" s="15">
        <v>0</v>
      </c>
      <c r="AB343" s="15">
        <v>0</v>
      </c>
      <c r="AC343" s="15">
        <v>0</v>
      </c>
      <c r="AD343" s="41"/>
    </row>
    <row r="344" spans="1:30" s="6" customFormat="1" ht="93.75" customHeight="1" x14ac:dyDescent="0.25">
      <c r="A344" s="38">
        <f>IF(OR(D344=0,D344=""),"",COUNTA($D$20:D344))</f>
        <v>293</v>
      </c>
      <c r="B344" s="9" t="s">
        <v>624</v>
      </c>
      <c r="C344" s="11" t="s">
        <v>625</v>
      </c>
      <c r="D344" s="15">
        <v>1955</v>
      </c>
      <c r="E344" s="12">
        <v>1224.9000000000001</v>
      </c>
      <c r="F344" s="12">
        <v>864.4</v>
      </c>
      <c r="G344" s="12">
        <v>0</v>
      </c>
      <c r="H344" s="9" t="s">
        <v>39</v>
      </c>
      <c r="I344" s="9"/>
      <c r="J344" s="9"/>
      <c r="K344" s="9"/>
      <c r="L344" s="12">
        <f t="shared" si="589"/>
        <v>907650.9</v>
      </c>
      <c r="M344" s="12">
        <f t="shared" si="590"/>
        <v>4048294.5000000005</v>
      </c>
      <c r="N344" s="12">
        <f t="shared" si="591"/>
        <v>923574.60000000009</v>
      </c>
      <c r="O344" s="12">
        <f t="shared" si="592"/>
        <v>834156.9</v>
      </c>
      <c r="P344" s="12">
        <f t="shared" si="593"/>
        <v>705542.4</v>
      </c>
      <c r="Q344" s="12"/>
      <c r="R344" s="12"/>
      <c r="S344" s="12"/>
      <c r="T344" s="12"/>
      <c r="U344" s="12">
        <f t="shared" si="595"/>
        <v>226606.50000000003</v>
      </c>
      <c r="V344" s="12">
        <f t="shared" si="596"/>
        <v>41646.600000000006</v>
      </c>
      <c r="W344" s="12"/>
      <c r="X344" s="12">
        <f t="shared" si="588"/>
        <v>7687472.4000000004</v>
      </c>
      <c r="Y344" s="9" t="s">
        <v>2243</v>
      </c>
      <c r="Z344" s="15">
        <v>0</v>
      </c>
      <c r="AA344" s="15">
        <v>0</v>
      </c>
      <c r="AB344" s="15">
        <v>0</v>
      </c>
      <c r="AC344" s="15">
        <v>0</v>
      </c>
      <c r="AD344" s="41"/>
    </row>
    <row r="345" spans="1:30" s="6" customFormat="1" ht="93.75" customHeight="1" x14ac:dyDescent="0.25">
      <c r="A345" s="38">
        <f>IF(OR(D345=0,D345=""),"",COUNTA($D$20:D345))</f>
        <v>294</v>
      </c>
      <c r="B345" s="9" t="s">
        <v>626</v>
      </c>
      <c r="C345" s="11" t="s">
        <v>627</v>
      </c>
      <c r="D345" s="15">
        <v>1967</v>
      </c>
      <c r="E345" s="12">
        <v>1296.9000000000001</v>
      </c>
      <c r="F345" s="12">
        <v>547.1</v>
      </c>
      <c r="G345" s="12">
        <v>113.4</v>
      </c>
      <c r="H345" s="9" t="s">
        <v>36</v>
      </c>
      <c r="I345" s="9"/>
      <c r="J345" s="9"/>
      <c r="K345" s="9"/>
      <c r="L345" s="12"/>
      <c r="M345" s="12"/>
      <c r="N345" s="12">
        <f t="shared" si="591"/>
        <v>977862.60000000009</v>
      </c>
      <c r="O345" s="12"/>
      <c r="P345" s="12"/>
      <c r="Q345" s="12"/>
      <c r="R345" s="12"/>
      <c r="S345" s="12"/>
      <c r="T345" s="12"/>
      <c r="U345" s="12"/>
      <c r="V345" s="12">
        <f t="shared" si="596"/>
        <v>44094.600000000006</v>
      </c>
      <c r="W345" s="12"/>
      <c r="X345" s="12">
        <f t="shared" si="588"/>
        <v>1021957.2000000001</v>
      </c>
      <c r="Y345" s="9" t="s">
        <v>2243</v>
      </c>
      <c r="Z345" s="15">
        <v>0</v>
      </c>
      <c r="AA345" s="15">
        <v>0</v>
      </c>
      <c r="AB345" s="15">
        <v>0</v>
      </c>
      <c r="AC345" s="15">
        <v>0</v>
      </c>
      <c r="AD345" s="41"/>
    </row>
    <row r="346" spans="1:30" s="6" customFormat="1" ht="93.75" customHeight="1" x14ac:dyDescent="0.25">
      <c r="A346" s="38">
        <f>IF(OR(D346=0,D346=""),"",COUNTA($D$20:D346))</f>
        <v>295</v>
      </c>
      <c r="B346" s="9" t="s">
        <v>628</v>
      </c>
      <c r="C346" s="11" t="s">
        <v>629</v>
      </c>
      <c r="D346" s="15">
        <v>1968</v>
      </c>
      <c r="E346" s="12">
        <v>1283.4000000000001</v>
      </c>
      <c r="F346" s="12">
        <v>528.6</v>
      </c>
      <c r="G346" s="12">
        <v>101.46</v>
      </c>
      <c r="H346" s="9" t="s">
        <v>36</v>
      </c>
      <c r="I346" s="9"/>
      <c r="J346" s="9"/>
      <c r="K346" s="9"/>
      <c r="L346" s="12"/>
      <c r="M346" s="12"/>
      <c r="N346" s="12">
        <f t="shared" si="591"/>
        <v>967683.60000000009</v>
      </c>
      <c r="O346" s="12"/>
      <c r="P346" s="12"/>
      <c r="Q346" s="12"/>
      <c r="R346" s="12"/>
      <c r="S346" s="12"/>
      <c r="T346" s="12"/>
      <c r="U346" s="12"/>
      <c r="V346" s="12">
        <f t="shared" si="596"/>
        <v>43635.600000000006</v>
      </c>
      <c r="W346" s="12"/>
      <c r="X346" s="12">
        <f t="shared" si="588"/>
        <v>1011319.2000000001</v>
      </c>
      <c r="Y346" s="9" t="s">
        <v>2243</v>
      </c>
      <c r="Z346" s="15">
        <v>0</v>
      </c>
      <c r="AA346" s="15">
        <v>0</v>
      </c>
      <c r="AB346" s="15">
        <v>0</v>
      </c>
      <c r="AC346" s="15">
        <v>0</v>
      </c>
      <c r="AD346" s="41"/>
    </row>
    <row r="347" spans="1:30" s="6" customFormat="1" ht="93.75" customHeight="1" x14ac:dyDescent="0.25">
      <c r="A347" s="38" t="str">
        <f>IF(OR(D347=0,D347=""),"",COUNTA($D$20:D347))</f>
        <v/>
      </c>
      <c r="B347" s="9"/>
      <c r="C347" s="39"/>
      <c r="D347" s="15"/>
      <c r="E347" s="40">
        <f>SUM(E342:E346)</f>
        <v>7569.3799999999992</v>
      </c>
      <c r="F347" s="40">
        <f t="shared" ref="F347:G347" si="597">SUM(F342:F346)</f>
        <v>3161.8999999999996</v>
      </c>
      <c r="G347" s="40">
        <f t="shared" si="597"/>
        <v>214.86</v>
      </c>
      <c r="H347" s="9"/>
      <c r="I347" s="9"/>
      <c r="J347" s="9"/>
      <c r="K347" s="9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40">
        <f t="shared" ref="X347" si="598">SUM(X342:X346)</f>
        <v>27163988.359999999</v>
      </c>
      <c r="Y347" s="40"/>
      <c r="Z347" s="40">
        <f t="shared" ref="Z347" si="599">SUM(Z342:Z346)</f>
        <v>0</v>
      </c>
      <c r="AA347" s="40">
        <f t="shared" ref="AA347" si="600">SUM(AA342:AA346)</f>
        <v>0</v>
      </c>
      <c r="AB347" s="40">
        <f t="shared" ref="AB347" si="601">SUM(AB342:AB346)</f>
        <v>0</v>
      </c>
      <c r="AC347" s="40">
        <f t="shared" ref="AC347" si="602">SUM(AC342:AC346)</f>
        <v>0</v>
      </c>
      <c r="AD347" s="41"/>
    </row>
    <row r="348" spans="1:30" s="6" customFormat="1" ht="93.75" customHeight="1" x14ac:dyDescent="0.25">
      <c r="A348" s="38" t="str">
        <f>IF(OR(D348=0,D348=""),"",COUNTA($D$20:D348))</f>
        <v/>
      </c>
      <c r="B348" s="9"/>
      <c r="C348" s="39" t="s">
        <v>2189</v>
      </c>
      <c r="D348" s="15"/>
      <c r="E348" s="12"/>
      <c r="F348" s="12"/>
      <c r="G348" s="12"/>
      <c r="H348" s="9"/>
      <c r="I348" s="9"/>
      <c r="J348" s="9"/>
      <c r="K348" s="9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41"/>
    </row>
    <row r="349" spans="1:30" s="6" customFormat="1" ht="93.75" customHeight="1" x14ac:dyDescent="0.25">
      <c r="A349" s="38">
        <f>IF(OR(D349=0,D349=""),"",COUNTA($D$20:D349))</f>
        <v>296</v>
      </c>
      <c r="B349" s="9" t="s">
        <v>630</v>
      </c>
      <c r="C349" s="11" t="s">
        <v>631</v>
      </c>
      <c r="D349" s="15">
        <v>1937</v>
      </c>
      <c r="E349" s="12">
        <v>1232.4000000000001</v>
      </c>
      <c r="F349" s="12">
        <v>677.7</v>
      </c>
      <c r="G349" s="12">
        <v>414.4</v>
      </c>
      <c r="H349" s="9" t="s">
        <v>36</v>
      </c>
      <c r="I349" s="9"/>
      <c r="J349" s="9"/>
      <c r="K349" s="9"/>
      <c r="L349" s="12">
        <f t="shared" ref="L349" si="603">741*E349</f>
        <v>913208.4</v>
      </c>
      <c r="M349" s="12"/>
      <c r="N349" s="12"/>
      <c r="O349" s="12">
        <f t="shared" ref="O349" si="604">681*E349</f>
        <v>839264.4</v>
      </c>
      <c r="P349" s="12">
        <f>576*E349</f>
        <v>709862.40000000002</v>
      </c>
      <c r="Q349" s="12"/>
      <c r="R349" s="12"/>
      <c r="S349" s="12"/>
      <c r="T349" s="12"/>
      <c r="U349" s="12">
        <f t="shared" ref="U349" si="605">185*E349</f>
        <v>227994.00000000003</v>
      </c>
      <c r="V349" s="12"/>
      <c r="W349" s="12"/>
      <c r="X349" s="12">
        <f>L349+M349+N349+O349+P349+Q349+R349+S349+T349+U349+V349+W349</f>
        <v>2690329.2</v>
      </c>
      <c r="Y349" s="9" t="s">
        <v>2243</v>
      </c>
      <c r="Z349" s="15">
        <v>0</v>
      </c>
      <c r="AA349" s="15">
        <v>0</v>
      </c>
      <c r="AB349" s="15">
        <v>0</v>
      </c>
      <c r="AC349" s="15">
        <v>0</v>
      </c>
      <c r="AD349" s="41"/>
    </row>
    <row r="350" spans="1:30" s="6" customFormat="1" ht="93.75" customHeight="1" x14ac:dyDescent="0.25">
      <c r="A350" s="38" t="str">
        <f>IF(OR(D350=0,D350=""),"",COUNTA($D$20:D350))</f>
        <v/>
      </c>
      <c r="B350" s="9"/>
      <c r="C350" s="39"/>
      <c r="D350" s="15"/>
      <c r="E350" s="40">
        <f>SUM(E349)</f>
        <v>1232.4000000000001</v>
      </c>
      <c r="F350" s="40">
        <f t="shared" ref="F350:G350" si="606">SUM(F349)</f>
        <v>677.7</v>
      </c>
      <c r="G350" s="40">
        <f t="shared" si="606"/>
        <v>414.4</v>
      </c>
      <c r="H350" s="9"/>
      <c r="I350" s="9"/>
      <c r="J350" s="9"/>
      <c r="K350" s="9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40">
        <f t="shared" ref="X350" si="607">SUM(X349)</f>
        <v>2690329.2</v>
      </c>
      <c r="Y350" s="40"/>
      <c r="Z350" s="40">
        <f t="shared" ref="Z350" si="608">SUM(Z349)</f>
        <v>0</v>
      </c>
      <c r="AA350" s="40">
        <f t="shared" ref="AA350" si="609">SUM(AA349)</f>
        <v>0</v>
      </c>
      <c r="AB350" s="40">
        <f t="shared" ref="AB350" si="610">SUM(AB349)</f>
        <v>0</v>
      </c>
      <c r="AC350" s="40">
        <f t="shared" ref="AC350" si="611">SUM(AC349)</f>
        <v>0</v>
      </c>
      <c r="AD350" s="41"/>
    </row>
    <row r="351" spans="1:30" s="6" customFormat="1" ht="93.75" customHeight="1" x14ac:dyDescent="0.25">
      <c r="A351" s="38" t="str">
        <f>IF(OR(D351=0,D351=""),"",COUNTA($D$20:D351))</f>
        <v/>
      </c>
      <c r="B351" s="9"/>
      <c r="C351" s="39" t="s">
        <v>2190</v>
      </c>
      <c r="D351" s="15"/>
      <c r="E351" s="12"/>
      <c r="F351" s="12"/>
      <c r="G351" s="12"/>
      <c r="H351" s="9"/>
      <c r="I351" s="9"/>
      <c r="J351" s="9"/>
      <c r="K351" s="9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41"/>
    </row>
    <row r="352" spans="1:30" s="6" customFormat="1" ht="93.75" customHeight="1" x14ac:dyDescent="0.25">
      <c r="A352" s="38">
        <f>IF(OR(D352=0,D352=""),"",COUNTA($D$20:D352))</f>
        <v>297</v>
      </c>
      <c r="B352" s="9" t="s">
        <v>632</v>
      </c>
      <c r="C352" s="11" t="s">
        <v>633</v>
      </c>
      <c r="D352" s="15">
        <v>1969</v>
      </c>
      <c r="E352" s="12">
        <v>690</v>
      </c>
      <c r="F352" s="12">
        <v>641.20000000000005</v>
      </c>
      <c r="G352" s="12">
        <v>0</v>
      </c>
      <c r="H352" s="9" t="s">
        <v>39</v>
      </c>
      <c r="I352" s="9"/>
      <c r="J352" s="9"/>
      <c r="K352" s="9"/>
      <c r="L352" s="12"/>
      <c r="M352" s="12"/>
      <c r="N352" s="12"/>
      <c r="O352" s="12">
        <f t="shared" ref="O352" si="612">681*E352</f>
        <v>469890</v>
      </c>
      <c r="P352" s="12"/>
      <c r="Q352" s="12"/>
      <c r="R352" s="12"/>
      <c r="S352" s="12"/>
      <c r="T352" s="12"/>
      <c r="U352" s="12"/>
      <c r="V352" s="12"/>
      <c r="W352" s="12"/>
      <c r="X352" s="12">
        <f>L352+M352+N352+O352+P352+Q352+R352+S352+T352+U352+V352+W352</f>
        <v>469890</v>
      </c>
      <c r="Y352" s="9" t="s">
        <v>2243</v>
      </c>
      <c r="Z352" s="15">
        <v>0</v>
      </c>
      <c r="AA352" s="15">
        <v>0</v>
      </c>
      <c r="AB352" s="15">
        <v>0</v>
      </c>
      <c r="AC352" s="15">
        <v>0</v>
      </c>
      <c r="AD352" s="41"/>
    </row>
    <row r="353" spans="1:30" s="6" customFormat="1" ht="93.75" customHeight="1" x14ac:dyDescent="0.25">
      <c r="A353" s="38" t="str">
        <f>IF(OR(D353=0,D353=""),"",COUNTA($D$20:D353))</f>
        <v/>
      </c>
      <c r="B353" s="9"/>
      <c r="C353" s="39"/>
      <c r="D353" s="15"/>
      <c r="E353" s="40">
        <f>SUM(E352)</f>
        <v>690</v>
      </c>
      <c r="F353" s="40">
        <f t="shared" ref="F353:G353" si="613">SUM(F352)</f>
        <v>641.20000000000005</v>
      </c>
      <c r="G353" s="40">
        <f t="shared" si="613"/>
        <v>0</v>
      </c>
      <c r="H353" s="9"/>
      <c r="I353" s="9"/>
      <c r="J353" s="9"/>
      <c r="K353" s="9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40">
        <f t="shared" ref="X353" si="614">SUM(X352)</f>
        <v>469890</v>
      </c>
      <c r="Y353" s="40"/>
      <c r="Z353" s="40">
        <f t="shared" ref="Z353" si="615">SUM(Z352)</f>
        <v>0</v>
      </c>
      <c r="AA353" s="40">
        <f t="shared" ref="AA353" si="616">SUM(AA352)</f>
        <v>0</v>
      </c>
      <c r="AB353" s="40">
        <f t="shared" ref="AB353" si="617">SUM(AB352)</f>
        <v>0</v>
      </c>
      <c r="AC353" s="40">
        <f t="shared" ref="AC353" si="618">SUM(AC352)</f>
        <v>0</v>
      </c>
      <c r="AD353" s="41"/>
    </row>
    <row r="354" spans="1:30" s="6" customFormat="1" ht="93.75" customHeight="1" x14ac:dyDescent="0.25">
      <c r="A354" s="38" t="str">
        <f>IF(OR(D354=0,D354=""),"",COUNTA($D$20:D354))</f>
        <v/>
      </c>
      <c r="B354" s="9"/>
      <c r="C354" s="39" t="s">
        <v>2191</v>
      </c>
      <c r="D354" s="15"/>
      <c r="E354" s="12"/>
      <c r="F354" s="12"/>
      <c r="G354" s="12"/>
      <c r="H354" s="9"/>
      <c r="I354" s="9"/>
      <c r="J354" s="9"/>
      <c r="K354" s="9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41"/>
    </row>
    <row r="355" spans="1:30" s="6" customFormat="1" ht="93.75" customHeight="1" x14ac:dyDescent="0.25">
      <c r="A355" s="38">
        <f>IF(OR(D355=0,D355=""),"",COUNTA($D$20:D355))</f>
        <v>298</v>
      </c>
      <c r="B355" s="9" t="s">
        <v>634</v>
      </c>
      <c r="C355" s="11" t="s">
        <v>635</v>
      </c>
      <c r="D355" s="15">
        <v>1952</v>
      </c>
      <c r="E355" s="12">
        <v>322</v>
      </c>
      <c r="F355" s="12">
        <v>308.7</v>
      </c>
      <c r="G355" s="12">
        <v>13.3</v>
      </c>
      <c r="H355" s="9" t="s">
        <v>99</v>
      </c>
      <c r="I355" s="9"/>
      <c r="J355" s="9"/>
      <c r="K355" s="9"/>
      <c r="L355" s="12"/>
      <c r="M355" s="12"/>
      <c r="N355" s="12"/>
      <c r="O355" s="12"/>
      <c r="P355" s="12"/>
      <c r="Q355" s="12"/>
      <c r="R355" s="12">
        <f>5443*E355</f>
        <v>1752646</v>
      </c>
      <c r="S355" s="12"/>
      <c r="T355" s="12"/>
      <c r="U355" s="12"/>
      <c r="V355" s="12"/>
      <c r="W355" s="12"/>
      <c r="X355" s="12">
        <f>L355+M355+N355+O355+P355+Q355+R355+S355+T355+U355+V355+W355</f>
        <v>1752646</v>
      </c>
      <c r="Y355" s="9" t="s">
        <v>2243</v>
      </c>
      <c r="Z355" s="15">
        <v>0</v>
      </c>
      <c r="AA355" s="15">
        <v>0</v>
      </c>
      <c r="AB355" s="15">
        <v>0</v>
      </c>
      <c r="AC355" s="15">
        <v>0</v>
      </c>
      <c r="AD355" s="41"/>
    </row>
    <row r="356" spans="1:30" s="6" customFormat="1" ht="93.75" customHeight="1" x14ac:dyDescent="0.25">
      <c r="A356" s="38" t="str">
        <f>IF(OR(D356=0,D356=""),"",COUNTA($D$20:D356))</f>
        <v/>
      </c>
      <c r="B356" s="9"/>
      <c r="C356" s="39"/>
      <c r="D356" s="15"/>
      <c r="E356" s="40">
        <f>SUM(E355)</f>
        <v>322</v>
      </c>
      <c r="F356" s="40">
        <f t="shared" ref="F356:G356" si="619">SUM(F355)</f>
        <v>308.7</v>
      </c>
      <c r="G356" s="40">
        <f t="shared" si="619"/>
        <v>13.3</v>
      </c>
      <c r="H356" s="9"/>
      <c r="I356" s="9"/>
      <c r="J356" s="9"/>
      <c r="K356" s="9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40">
        <f t="shared" ref="X356" si="620">SUM(X355)</f>
        <v>1752646</v>
      </c>
      <c r="Y356" s="40"/>
      <c r="Z356" s="40">
        <f t="shared" ref="Z356" si="621">SUM(Z355)</f>
        <v>0</v>
      </c>
      <c r="AA356" s="40">
        <f t="shared" ref="AA356" si="622">SUM(AA355)</f>
        <v>0</v>
      </c>
      <c r="AB356" s="40">
        <f t="shared" ref="AB356" si="623">SUM(AB355)</f>
        <v>0</v>
      </c>
      <c r="AC356" s="40">
        <f t="shared" ref="AC356" si="624">SUM(AC355)</f>
        <v>0</v>
      </c>
      <c r="AD356" s="41"/>
    </row>
    <row r="357" spans="1:30" s="6" customFormat="1" ht="93.75" customHeight="1" x14ac:dyDescent="0.25">
      <c r="A357" s="38" t="str">
        <f>IF(OR(D357=0,D357=""),"",COUNTA($D$20:D357))</f>
        <v/>
      </c>
      <c r="B357" s="9"/>
      <c r="C357" s="39" t="s">
        <v>2192</v>
      </c>
      <c r="D357" s="15"/>
      <c r="E357" s="12"/>
      <c r="F357" s="12"/>
      <c r="G357" s="12"/>
      <c r="H357" s="9"/>
      <c r="I357" s="9"/>
      <c r="J357" s="9"/>
      <c r="K357" s="9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41"/>
    </row>
    <row r="358" spans="1:30" s="7" customFormat="1" ht="93.75" customHeight="1" x14ac:dyDescent="0.25">
      <c r="A358" s="38">
        <f>IF(OR(D358=0,D358=""),"",COUNTA($D$20:D358))</f>
        <v>299</v>
      </c>
      <c r="B358" s="9" t="s">
        <v>636</v>
      </c>
      <c r="C358" s="11" t="s">
        <v>637</v>
      </c>
      <c r="D358" s="15">
        <v>1966</v>
      </c>
      <c r="E358" s="12">
        <v>1402.2</v>
      </c>
      <c r="F358" s="12">
        <v>1248.5999999999999</v>
      </c>
      <c r="G358" s="12">
        <v>153.6</v>
      </c>
      <c r="H358" s="9" t="s">
        <v>102</v>
      </c>
      <c r="I358" s="9"/>
      <c r="J358" s="9"/>
      <c r="K358" s="9"/>
      <c r="L358" s="12">
        <f>677*E358</f>
        <v>949289.4</v>
      </c>
      <c r="M358" s="12"/>
      <c r="N358" s="12"/>
      <c r="O358" s="12"/>
      <c r="P358" s="12"/>
      <c r="Q358" s="12"/>
      <c r="R358" s="12">
        <f>2340*E358</f>
        <v>3281148</v>
      </c>
      <c r="S358" s="12"/>
      <c r="T358" s="12">
        <f>2771*E358</f>
        <v>3885496.2</v>
      </c>
      <c r="U358" s="12">
        <f>111*E358</f>
        <v>155644.20000000001</v>
      </c>
      <c r="V358" s="12"/>
      <c r="W358" s="12"/>
      <c r="X358" s="12">
        <f>L358+M358+N358+O358+P358+Q358+R358+S358+T358+U358+V358+W358</f>
        <v>8271577.8000000007</v>
      </c>
      <c r="Y358" s="9" t="s">
        <v>2243</v>
      </c>
      <c r="Z358" s="15">
        <v>0</v>
      </c>
      <c r="AA358" s="15">
        <v>0</v>
      </c>
      <c r="AB358" s="15">
        <v>0</v>
      </c>
      <c r="AC358" s="15">
        <v>0</v>
      </c>
    </row>
    <row r="359" spans="1:30" s="7" customFormat="1" ht="93.75" customHeight="1" x14ac:dyDescent="0.25">
      <c r="A359" s="38" t="str">
        <f>IF(OR(D359=0,D359=""),"",COUNTA($D$20:D359))</f>
        <v/>
      </c>
      <c r="B359" s="9"/>
      <c r="C359" s="39"/>
      <c r="D359" s="15"/>
      <c r="E359" s="40">
        <f>SUM(E358)</f>
        <v>1402.2</v>
      </c>
      <c r="F359" s="40">
        <f t="shared" ref="F359:G359" si="625">SUM(F358)</f>
        <v>1248.5999999999999</v>
      </c>
      <c r="G359" s="40">
        <f t="shared" si="625"/>
        <v>153.6</v>
      </c>
      <c r="H359" s="9"/>
      <c r="I359" s="9"/>
      <c r="J359" s="9"/>
      <c r="K359" s="9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40">
        <f t="shared" ref="X359" si="626">SUM(X358)</f>
        <v>8271577.8000000007</v>
      </c>
      <c r="Y359" s="40"/>
      <c r="Z359" s="40">
        <f t="shared" ref="Z359" si="627">SUM(Z358)</f>
        <v>0</v>
      </c>
      <c r="AA359" s="40">
        <f t="shared" ref="AA359" si="628">SUM(AA358)</f>
        <v>0</v>
      </c>
      <c r="AB359" s="40">
        <f t="shared" ref="AB359" si="629">SUM(AB358)</f>
        <v>0</v>
      </c>
      <c r="AC359" s="40">
        <f t="shared" ref="AC359" si="630">SUM(AC358)</f>
        <v>0</v>
      </c>
    </row>
    <row r="360" spans="1:30" s="7" customFormat="1" ht="93.75" customHeight="1" x14ac:dyDescent="0.25">
      <c r="A360" s="38" t="str">
        <f>IF(OR(D360=0,D360=""),"",COUNTA($D$20:D360))</f>
        <v/>
      </c>
      <c r="B360" s="9"/>
      <c r="C360" s="39" t="s">
        <v>2193</v>
      </c>
      <c r="D360" s="15"/>
      <c r="E360" s="12"/>
      <c r="F360" s="12"/>
      <c r="G360" s="12"/>
      <c r="H360" s="9"/>
      <c r="I360" s="9"/>
      <c r="J360" s="9"/>
      <c r="K360" s="9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spans="1:30" s="7" customFormat="1" ht="93.75" customHeight="1" x14ac:dyDescent="0.25">
      <c r="A361" s="38">
        <f>IF(OR(D361=0,D361=""),"",COUNTA($D$20:D361))</f>
        <v>300</v>
      </c>
      <c r="B361" s="9" t="s">
        <v>638</v>
      </c>
      <c r="C361" s="11" t="s">
        <v>639</v>
      </c>
      <c r="D361" s="15">
        <v>1960</v>
      </c>
      <c r="E361" s="12">
        <v>1364.3</v>
      </c>
      <c r="F361" s="12">
        <v>1252.7</v>
      </c>
      <c r="G361" s="12">
        <v>0</v>
      </c>
      <c r="H361" s="9" t="s">
        <v>102</v>
      </c>
      <c r="I361" s="9"/>
      <c r="J361" s="9"/>
      <c r="K361" s="9"/>
      <c r="L361" s="12">
        <f>677*E361</f>
        <v>923631.1</v>
      </c>
      <c r="M361" s="12">
        <f>1213*E361</f>
        <v>1654895.9</v>
      </c>
      <c r="N361" s="12">
        <f>620*E361</f>
        <v>845866</v>
      </c>
      <c r="O361" s="12">
        <f>863*E361</f>
        <v>1177390.8999999999</v>
      </c>
      <c r="P361" s="12">
        <f>546*E361</f>
        <v>744907.79999999993</v>
      </c>
      <c r="Q361" s="12"/>
      <c r="R361" s="12"/>
      <c r="S361" s="12">
        <f>297*E361</f>
        <v>405197.1</v>
      </c>
      <c r="T361" s="12"/>
      <c r="U361" s="12">
        <f>111*E361</f>
        <v>151437.29999999999</v>
      </c>
      <c r="V361" s="12">
        <f>35*E361</f>
        <v>47750.5</v>
      </c>
      <c r="W361" s="12"/>
      <c r="X361" s="12">
        <f t="shared" ref="X361:X364" si="631">L361+M361+N361+O361+P361+Q361+R361+S361+T361+U361+V361+W361</f>
        <v>5951076.5999999996</v>
      </c>
      <c r="Y361" s="9" t="s">
        <v>2243</v>
      </c>
      <c r="Z361" s="15">
        <v>0</v>
      </c>
      <c r="AA361" s="15">
        <v>0</v>
      </c>
      <c r="AB361" s="15">
        <v>0</v>
      </c>
      <c r="AC361" s="15">
        <v>0</v>
      </c>
    </row>
    <row r="362" spans="1:30" s="7" customFormat="1" ht="93.75" customHeight="1" x14ac:dyDescent="0.25">
      <c r="A362" s="38">
        <f>IF(OR(D362=0,D362=""),"",COUNTA($D$20:D362))</f>
        <v>301</v>
      </c>
      <c r="B362" s="9" t="s">
        <v>640</v>
      </c>
      <c r="C362" s="11" t="s">
        <v>641</v>
      </c>
      <c r="D362" s="15">
        <v>1961</v>
      </c>
      <c r="E362" s="12">
        <v>952</v>
      </c>
      <c r="F362" s="12">
        <v>755.7</v>
      </c>
      <c r="G362" s="12">
        <v>41.5</v>
      </c>
      <c r="H362" s="9" t="s">
        <v>39</v>
      </c>
      <c r="I362" s="9"/>
      <c r="J362" s="9"/>
      <c r="K362" s="9"/>
      <c r="L362" s="12">
        <f t="shared" ref="L362:L364" si="632">741*E362</f>
        <v>705432</v>
      </c>
      <c r="M362" s="12">
        <f t="shared" ref="M362:M364" si="633">3305*E362</f>
        <v>3146360</v>
      </c>
      <c r="N362" s="12"/>
      <c r="O362" s="12">
        <f t="shared" ref="O362" si="634">681*E362</f>
        <v>648312</v>
      </c>
      <c r="P362" s="12">
        <f t="shared" ref="P362:P364" si="635">576*E362</f>
        <v>548352</v>
      </c>
      <c r="Q362" s="12"/>
      <c r="R362" s="12"/>
      <c r="S362" s="12"/>
      <c r="T362" s="12"/>
      <c r="U362" s="12">
        <f t="shared" ref="U362:U364" si="636">185*E362</f>
        <v>176120</v>
      </c>
      <c r="V362" s="12"/>
      <c r="W362" s="12"/>
      <c r="X362" s="12">
        <f t="shared" si="631"/>
        <v>5224576</v>
      </c>
      <c r="Y362" s="9" t="s">
        <v>2243</v>
      </c>
      <c r="Z362" s="15">
        <v>0</v>
      </c>
      <c r="AA362" s="15">
        <v>0</v>
      </c>
      <c r="AB362" s="15">
        <v>0</v>
      </c>
      <c r="AC362" s="15">
        <v>0</v>
      </c>
    </row>
    <row r="363" spans="1:30" s="7" customFormat="1" ht="93.75" customHeight="1" x14ac:dyDescent="0.25">
      <c r="A363" s="38">
        <f>IF(OR(D363=0,D363=""),"",COUNTA($D$20:D363))</f>
        <v>302</v>
      </c>
      <c r="B363" s="9" t="s">
        <v>642</v>
      </c>
      <c r="C363" s="11" t="s">
        <v>643</v>
      </c>
      <c r="D363" s="15">
        <v>1962</v>
      </c>
      <c r="E363" s="12">
        <v>2024.27</v>
      </c>
      <c r="F363" s="12">
        <v>1305.97</v>
      </c>
      <c r="G363" s="12">
        <v>718.3</v>
      </c>
      <c r="H363" s="9" t="s">
        <v>36</v>
      </c>
      <c r="I363" s="9"/>
      <c r="J363" s="9"/>
      <c r="K363" s="9"/>
      <c r="L363" s="12">
        <f t="shared" si="632"/>
        <v>1499984.07</v>
      </c>
      <c r="M363" s="12">
        <f t="shared" si="633"/>
        <v>6690212.3499999996</v>
      </c>
      <c r="N363" s="12"/>
      <c r="O363" s="12"/>
      <c r="P363" s="12">
        <f t="shared" si="635"/>
        <v>1165979.52</v>
      </c>
      <c r="Q363" s="12"/>
      <c r="R363" s="12"/>
      <c r="S363" s="12">
        <f t="shared" ref="S363" si="637">190*E363</f>
        <v>384611.3</v>
      </c>
      <c r="T363" s="12"/>
      <c r="U363" s="12">
        <f t="shared" si="636"/>
        <v>374489.95</v>
      </c>
      <c r="V363" s="12"/>
      <c r="W363" s="12"/>
      <c r="X363" s="12">
        <f t="shared" si="631"/>
        <v>10115277.189999999</v>
      </c>
      <c r="Y363" s="9" t="s">
        <v>2243</v>
      </c>
      <c r="Z363" s="15">
        <v>0</v>
      </c>
      <c r="AA363" s="15">
        <v>0</v>
      </c>
      <c r="AB363" s="15">
        <v>0</v>
      </c>
      <c r="AC363" s="15">
        <v>0</v>
      </c>
    </row>
    <row r="364" spans="1:30" s="6" customFormat="1" ht="93.75" customHeight="1" x14ac:dyDescent="0.25">
      <c r="A364" s="38">
        <f>IF(OR(D364=0,D364=""),"",COUNTA($D$20:D364))</f>
        <v>303</v>
      </c>
      <c r="B364" s="9" t="s">
        <v>644</v>
      </c>
      <c r="C364" s="11" t="s">
        <v>645</v>
      </c>
      <c r="D364" s="15">
        <v>1963</v>
      </c>
      <c r="E364" s="12">
        <v>614.9</v>
      </c>
      <c r="F364" s="12">
        <v>357.4</v>
      </c>
      <c r="G364" s="12">
        <v>18.5</v>
      </c>
      <c r="H364" s="9" t="s">
        <v>39</v>
      </c>
      <c r="I364" s="9"/>
      <c r="J364" s="9"/>
      <c r="K364" s="9"/>
      <c r="L364" s="12">
        <f t="shared" si="632"/>
        <v>455640.89999999997</v>
      </c>
      <c r="M364" s="12">
        <f t="shared" si="633"/>
        <v>2032244.5</v>
      </c>
      <c r="N364" s="12">
        <f t="shared" ref="N364" si="638">754*E364</f>
        <v>463634.6</v>
      </c>
      <c r="O364" s="12">
        <f t="shared" ref="O364" si="639">681*E364</f>
        <v>418746.89999999997</v>
      </c>
      <c r="P364" s="12">
        <f t="shared" si="635"/>
        <v>354182.39999999997</v>
      </c>
      <c r="Q364" s="12"/>
      <c r="R364" s="12"/>
      <c r="S364" s="12"/>
      <c r="T364" s="12"/>
      <c r="U364" s="12">
        <f t="shared" si="636"/>
        <v>113756.5</v>
      </c>
      <c r="V364" s="12">
        <f>34*E364</f>
        <v>20906.599999999999</v>
      </c>
      <c r="W364" s="12"/>
      <c r="X364" s="12">
        <f t="shared" si="631"/>
        <v>3859112.4</v>
      </c>
      <c r="Y364" s="9" t="s">
        <v>2243</v>
      </c>
      <c r="Z364" s="15">
        <v>0</v>
      </c>
      <c r="AA364" s="15">
        <v>0</v>
      </c>
      <c r="AB364" s="15">
        <v>0</v>
      </c>
      <c r="AC364" s="15">
        <v>0</v>
      </c>
      <c r="AD364" s="41"/>
    </row>
    <row r="365" spans="1:30" s="6" customFormat="1" ht="93.75" customHeight="1" x14ac:dyDescent="0.25">
      <c r="A365" s="38" t="str">
        <f>IF(OR(D365=0,D365=""),"",COUNTA($D$20:D365))</f>
        <v/>
      </c>
      <c r="B365" s="9"/>
      <c r="C365" s="39"/>
      <c r="D365" s="15"/>
      <c r="E365" s="40">
        <f>SUM(E361:E364)</f>
        <v>4955.4699999999993</v>
      </c>
      <c r="F365" s="40">
        <f t="shared" ref="F365:G365" si="640">SUM(F361:F364)</f>
        <v>3671.77</v>
      </c>
      <c r="G365" s="40">
        <f t="shared" si="640"/>
        <v>778.3</v>
      </c>
      <c r="H365" s="9"/>
      <c r="I365" s="9"/>
      <c r="J365" s="9"/>
      <c r="K365" s="9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40">
        <f t="shared" ref="X365" si="641">SUM(X361:X364)</f>
        <v>25150042.189999998</v>
      </c>
      <c r="Y365" s="40"/>
      <c r="Z365" s="40">
        <f t="shared" ref="Z365" si="642">SUM(Z361:Z364)</f>
        <v>0</v>
      </c>
      <c r="AA365" s="40">
        <f t="shared" ref="AA365" si="643">SUM(AA361:AA364)</f>
        <v>0</v>
      </c>
      <c r="AB365" s="40">
        <f t="shared" ref="AB365" si="644">SUM(AB361:AB364)</f>
        <v>0</v>
      </c>
      <c r="AC365" s="40">
        <f t="shared" ref="AC365" si="645">SUM(AC361:AC364)</f>
        <v>0</v>
      </c>
      <c r="AD365" s="41"/>
    </row>
    <row r="366" spans="1:30" s="6" customFormat="1" ht="93.75" customHeight="1" x14ac:dyDescent="0.25">
      <c r="A366" s="38" t="str">
        <f>IF(OR(D366=0,D366=""),"",COUNTA($D$20:D366))</f>
        <v/>
      </c>
      <c r="B366" s="9"/>
      <c r="C366" s="39" t="s">
        <v>2194</v>
      </c>
      <c r="D366" s="15"/>
      <c r="E366" s="12"/>
      <c r="F366" s="12"/>
      <c r="G366" s="12"/>
      <c r="H366" s="9"/>
      <c r="I366" s="9"/>
      <c r="J366" s="9"/>
      <c r="K366" s="9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41"/>
    </row>
    <row r="367" spans="1:30" s="6" customFormat="1" ht="93" customHeight="1" x14ac:dyDescent="0.25">
      <c r="A367" s="38">
        <f>IF(OR(D367=0,D367=""),"",COUNTA($D$20:D367))</f>
        <v>304</v>
      </c>
      <c r="B367" s="9" t="s">
        <v>646</v>
      </c>
      <c r="C367" s="11" t="s">
        <v>647</v>
      </c>
      <c r="D367" s="15">
        <v>1969</v>
      </c>
      <c r="E367" s="12">
        <v>975.5</v>
      </c>
      <c r="F367" s="12">
        <v>593.5</v>
      </c>
      <c r="G367" s="12">
        <v>0</v>
      </c>
      <c r="H367" s="9" t="s">
        <v>39</v>
      </c>
      <c r="I367" s="9"/>
      <c r="J367" s="9"/>
      <c r="K367" s="9"/>
      <c r="L367" s="12">
        <f t="shared" ref="L367" si="646">741*E367</f>
        <v>722845.5</v>
      </c>
      <c r="M367" s="12">
        <f>3305*E367</f>
        <v>3224027.5</v>
      </c>
      <c r="N367" s="12">
        <f t="shared" ref="N367" si="647">754*E367</f>
        <v>735527</v>
      </c>
      <c r="O367" s="12">
        <f t="shared" ref="O367" si="648">681*E367</f>
        <v>664315.5</v>
      </c>
      <c r="P367" s="12">
        <f>576*E367</f>
        <v>561888</v>
      </c>
      <c r="Q367" s="12"/>
      <c r="R367" s="12"/>
      <c r="S367" s="12">
        <f t="shared" ref="S367" si="649">190*E367</f>
        <v>185345</v>
      </c>
      <c r="T367" s="12"/>
      <c r="U367" s="12">
        <f t="shared" ref="U367" si="650">185*E367</f>
        <v>180467.5</v>
      </c>
      <c r="V367" s="12">
        <f>34*E367</f>
        <v>33167</v>
      </c>
      <c r="W367" s="12"/>
      <c r="X367" s="12">
        <f>L367+M367+N367+O367+P367+Q367+R367+S367+T367+U367+V367+W367</f>
        <v>6307583</v>
      </c>
      <c r="Y367" s="9" t="s">
        <v>2243</v>
      </c>
      <c r="Z367" s="15">
        <v>0</v>
      </c>
      <c r="AA367" s="15">
        <v>0</v>
      </c>
      <c r="AB367" s="15">
        <v>0</v>
      </c>
      <c r="AC367" s="15">
        <v>0</v>
      </c>
      <c r="AD367" s="41"/>
    </row>
    <row r="368" spans="1:30" s="6" customFormat="1" ht="93" customHeight="1" x14ac:dyDescent="0.25">
      <c r="A368" s="38" t="str">
        <f>IF(OR(D368=0,D368=""),"",COUNTA($D$20:D368))</f>
        <v/>
      </c>
      <c r="B368" s="9"/>
      <c r="C368" s="39"/>
      <c r="D368" s="15"/>
      <c r="E368" s="40">
        <f>SUM(E367)</f>
        <v>975.5</v>
      </c>
      <c r="F368" s="40">
        <f t="shared" ref="F368:G368" si="651">SUM(F367)</f>
        <v>593.5</v>
      </c>
      <c r="G368" s="40">
        <f t="shared" si="651"/>
        <v>0</v>
      </c>
      <c r="H368" s="9"/>
      <c r="I368" s="9"/>
      <c r="J368" s="9"/>
      <c r="K368" s="9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40">
        <f t="shared" ref="X368" si="652">SUM(X367)</f>
        <v>6307583</v>
      </c>
      <c r="Y368" s="40"/>
      <c r="Z368" s="40">
        <f t="shared" ref="Z368" si="653">SUM(Z367)</f>
        <v>0</v>
      </c>
      <c r="AA368" s="40">
        <f t="shared" ref="AA368" si="654">SUM(AA367)</f>
        <v>0</v>
      </c>
      <c r="AB368" s="40">
        <f t="shared" ref="AB368" si="655">SUM(AB367)</f>
        <v>0</v>
      </c>
      <c r="AC368" s="40">
        <f t="shared" ref="AC368" si="656">SUM(AC367)</f>
        <v>0</v>
      </c>
      <c r="AD368" s="41"/>
    </row>
    <row r="369" spans="1:30" s="6" customFormat="1" ht="93" customHeight="1" x14ac:dyDescent="0.25">
      <c r="A369" s="38" t="str">
        <f>IF(OR(D369=0,D369=""),"",COUNTA($D$20:D369))</f>
        <v/>
      </c>
      <c r="B369" s="9"/>
      <c r="C369" s="39" t="s">
        <v>2195</v>
      </c>
      <c r="D369" s="15"/>
      <c r="E369" s="12"/>
      <c r="F369" s="12"/>
      <c r="G369" s="12"/>
      <c r="H369" s="9"/>
      <c r="I369" s="9"/>
      <c r="J369" s="9"/>
      <c r="K369" s="9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41"/>
    </row>
    <row r="370" spans="1:30" s="6" customFormat="1" ht="93" customHeight="1" x14ac:dyDescent="0.25">
      <c r="A370" s="38">
        <f>IF(OR(D370=0,D370=""),"",COUNTA($D$20:D370))</f>
        <v>305</v>
      </c>
      <c r="B370" s="9" t="s">
        <v>648</v>
      </c>
      <c r="C370" s="11" t="s">
        <v>649</v>
      </c>
      <c r="D370" s="15">
        <v>1970</v>
      </c>
      <c r="E370" s="12">
        <v>414.1</v>
      </c>
      <c r="F370" s="12">
        <v>377.1</v>
      </c>
      <c r="G370" s="12">
        <v>0</v>
      </c>
      <c r="H370" s="9" t="s">
        <v>39</v>
      </c>
      <c r="I370" s="9"/>
      <c r="J370" s="9"/>
      <c r="K370" s="9"/>
      <c r="L370" s="12">
        <f t="shared" ref="L370:L371" si="657">741*E370</f>
        <v>306848.10000000003</v>
      </c>
      <c r="M370" s="12"/>
      <c r="N370" s="12">
        <f t="shared" ref="N370:N371" si="658">754*E370</f>
        <v>312231.40000000002</v>
      </c>
      <c r="O370" s="12">
        <f t="shared" ref="O370:O371" si="659">681*E370</f>
        <v>282002.10000000003</v>
      </c>
      <c r="P370" s="12"/>
      <c r="Q370" s="12"/>
      <c r="R370" s="12">
        <f t="shared" ref="R370:R371" si="660">5443*E370</f>
        <v>2253946.3000000003</v>
      </c>
      <c r="S370" s="12">
        <f t="shared" ref="S370:S371" si="661">190*E370</f>
        <v>78679</v>
      </c>
      <c r="T370" s="12">
        <f t="shared" ref="T370:T371" si="662">4818*E370</f>
        <v>1995133.8</v>
      </c>
      <c r="U370" s="12">
        <f t="shared" ref="U370:U371" si="663">185*E370</f>
        <v>76608.5</v>
      </c>
      <c r="V370" s="12">
        <f t="shared" ref="V370:V371" si="664">34*E370</f>
        <v>14079.400000000001</v>
      </c>
      <c r="W370" s="12">
        <f t="shared" ref="W370:W371" si="665">(L370+M370+N370+O370+P370+Q370+R370+S370+T370+U370)*0.0214</f>
        <v>113536.61288</v>
      </c>
      <c r="X370" s="12">
        <f t="shared" ref="X370:X371" si="666">L370+M370+N370+O370+P370+Q370+R370+S370+T370+U370+V370+W370</f>
        <v>5433065.2128800005</v>
      </c>
      <c r="Y370" s="9" t="s">
        <v>2243</v>
      </c>
      <c r="Z370" s="15">
        <v>0</v>
      </c>
      <c r="AA370" s="15">
        <v>0</v>
      </c>
      <c r="AB370" s="15">
        <v>0</v>
      </c>
      <c r="AC370" s="15">
        <v>0</v>
      </c>
      <c r="AD370" s="41"/>
    </row>
    <row r="371" spans="1:30" s="6" customFormat="1" ht="93" customHeight="1" x14ac:dyDescent="0.25">
      <c r="A371" s="38">
        <f>IF(OR(D371=0,D371=""),"",COUNTA($D$20:D371))</f>
        <v>306</v>
      </c>
      <c r="B371" s="9" t="s">
        <v>650</v>
      </c>
      <c r="C371" s="11" t="s">
        <v>651</v>
      </c>
      <c r="D371" s="15">
        <v>1970</v>
      </c>
      <c r="E371" s="12">
        <v>609</v>
      </c>
      <c r="F371" s="12">
        <v>569.70000000000005</v>
      </c>
      <c r="G371" s="12">
        <v>0</v>
      </c>
      <c r="H371" s="9" t="s">
        <v>39</v>
      </c>
      <c r="I371" s="9"/>
      <c r="J371" s="9"/>
      <c r="K371" s="9"/>
      <c r="L371" s="12">
        <f t="shared" si="657"/>
        <v>451269</v>
      </c>
      <c r="M371" s="12"/>
      <c r="N371" s="12">
        <f t="shared" si="658"/>
        <v>459186</v>
      </c>
      <c r="O371" s="12">
        <f t="shared" si="659"/>
        <v>414729</v>
      </c>
      <c r="P371" s="12"/>
      <c r="Q371" s="12"/>
      <c r="R371" s="12">
        <f t="shared" si="660"/>
        <v>3314787</v>
      </c>
      <c r="S371" s="12">
        <f t="shared" si="661"/>
        <v>115710</v>
      </c>
      <c r="T371" s="12">
        <f t="shared" si="662"/>
        <v>2934162</v>
      </c>
      <c r="U371" s="12">
        <f t="shared" si="663"/>
        <v>112665</v>
      </c>
      <c r="V371" s="12">
        <f t="shared" si="664"/>
        <v>20706</v>
      </c>
      <c r="W371" s="12">
        <f t="shared" si="665"/>
        <v>166973.67119999998</v>
      </c>
      <c r="X371" s="12">
        <f t="shared" si="666"/>
        <v>7990187.6711999997</v>
      </c>
      <c r="Y371" s="9" t="s">
        <v>2243</v>
      </c>
      <c r="Z371" s="15">
        <v>0</v>
      </c>
      <c r="AA371" s="15">
        <v>0</v>
      </c>
      <c r="AB371" s="15">
        <v>0</v>
      </c>
      <c r="AC371" s="15">
        <v>0</v>
      </c>
      <c r="AD371" s="41"/>
    </row>
    <row r="372" spans="1:30" s="6" customFormat="1" ht="93" customHeight="1" x14ac:dyDescent="0.25">
      <c r="A372" s="38" t="str">
        <f>IF(OR(D372=0,D372=""),"",COUNTA($D$20:D372))</f>
        <v/>
      </c>
      <c r="B372" s="9"/>
      <c r="C372" s="39"/>
      <c r="D372" s="15"/>
      <c r="E372" s="40">
        <f>SUM(E370:E371)</f>
        <v>1023.1</v>
      </c>
      <c r="F372" s="40">
        <f t="shared" ref="F372:G372" si="667">SUM(F370:F371)</f>
        <v>946.80000000000007</v>
      </c>
      <c r="G372" s="40">
        <f t="shared" si="667"/>
        <v>0</v>
      </c>
      <c r="H372" s="9"/>
      <c r="I372" s="9"/>
      <c r="J372" s="9"/>
      <c r="K372" s="9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40">
        <f t="shared" ref="X372" si="668">SUM(X370:X371)</f>
        <v>13423252.88408</v>
      </c>
      <c r="Y372" s="40"/>
      <c r="Z372" s="40">
        <f t="shared" ref="Z372" si="669">SUM(Z370:Z371)</f>
        <v>0</v>
      </c>
      <c r="AA372" s="40">
        <f t="shared" ref="AA372" si="670">SUM(AA370:AA371)</f>
        <v>0</v>
      </c>
      <c r="AB372" s="40">
        <f t="shared" ref="AB372" si="671">SUM(AB370:AB371)</f>
        <v>0</v>
      </c>
      <c r="AC372" s="40">
        <f t="shared" ref="AC372" si="672">SUM(AC370:AC371)</f>
        <v>0</v>
      </c>
      <c r="AD372" s="41"/>
    </row>
    <row r="373" spans="1:30" s="6" customFormat="1" ht="93" customHeight="1" x14ac:dyDescent="0.25">
      <c r="A373" s="38" t="str">
        <f>IF(OR(D373=0,D373=""),"",COUNTA($D$20:D373))</f>
        <v/>
      </c>
      <c r="B373" s="9"/>
      <c r="C373" s="39" t="s">
        <v>2251</v>
      </c>
      <c r="D373" s="15"/>
      <c r="E373" s="12"/>
      <c r="F373" s="12"/>
      <c r="G373" s="12"/>
      <c r="H373" s="9"/>
      <c r="I373" s="9"/>
      <c r="J373" s="9"/>
      <c r="K373" s="9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41"/>
    </row>
    <row r="374" spans="1:30" s="6" customFormat="1" ht="93.6" customHeight="1" x14ac:dyDescent="0.25">
      <c r="A374" s="38">
        <f>IF(OR(D374=0,D374=""),"",COUNTA($D$20:D374))</f>
        <v>307</v>
      </c>
      <c r="B374" s="9" t="s">
        <v>652</v>
      </c>
      <c r="C374" s="11" t="s">
        <v>653</v>
      </c>
      <c r="D374" s="15">
        <v>1959</v>
      </c>
      <c r="E374" s="12">
        <v>781.3</v>
      </c>
      <c r="F374" s="12">
        <v>445.5</v>
      </c>
      <c r="G374" s="12">
        <v>335.8</v>
      </c>
      <c r="H374" s="9" t="s">
        <v>39</v>
      </c>
      <c r="I374" s="9"/>
      <c r="J374" s="9"/>
      <c r="K374" s="9"/>
      <c r="L374" s="12">
        <f t="shared" ref="L374" si="673">741*E374</f>
        <v>578943.29999999993</v>
      </c>
      <c r="M374" s="12">
        <f>3305*E374</f>
        <v>2582196.5</v>
      </c>
      <c r="N374" s="12">
        <f t="shared" ref="N374" si="674">754*E374</f>
        <v>589100.19999999995</v>
      </c>
      <c r="O374" s="12">
        <f t="shared" ref="O374" si="675">681*E374</f>
        <v>532065.29999999993</v>
      </c>
      <c r="P374" s="12">
        <f>576*E374</f>
        <v>450028.79999999999</v>
      </c>
      <c r="Q374" s="12"/>
      <c r="R374" s="12">
        <f>5443*E374</f>
        <v>4252615.8999999994</v>
      </c>
      <c r="S374" s="12">
        <f t="shared" ref="S374" si="676">190*E374</f>
        <v>148447</v>
      </c>
      <c r="T374" s="12">
        <f t="shared" ref="T374" si="677">4818*E374</f>
        <v>3764303.4</v>
      </c>
      <c r="U374" s="12">
        <f t="shared" ref="U374" si="678">185*E374</f>
        <v>144540.5</v>
      </c>
      <c r="V374" s="12">
        <f>34*E374</f>
        <v>26564.199999999997</v>
      </c>
      <c r="W374" s="12">
        <f t="shared" ref="W374" si="679">(L374+M374+N374+O374+P374+Q374+R374+S374+T374+U374)*0.0214</f>
        <v>279103.95526000002</v>
      </c>
      <c r="X374" s="12">
        <f t="shared" ref="X374:X375" si="680">L374+M374+N374+O374+P374+Q374+R374+S374+T374+U374+V374+W374</f>
        <v>13347909.055259999</v>
      </c>
      <c r="Y374" s="9" t="s">
        <v>2243</v>
      </c>
      <c r="Z374" s="15">
        <v>0</v>
      </c>
      <c r="AA374" s="15">
        <v>0</v>
      </c>
      <c r="AB374" s="15">
        <v>0</v>
      </c>
      <c r="AC374" s="15">
        <v>0</v>
      </c>
      <c r="AD374" s="41"/>
    </row>
    <row r="375" spans="1:30" s="6" customFormat="1" ht="93.6" customHeight="1" x14ac:dyDescent="0.25">
      <c r="A375" s="38">
        <f>IF(OR(D375=0,D375=""),"",COUNTA($D$20:D375))</f>
        <v>308</v>
      </c>
      <c r="B375" s="9" t="s">
        <v>654</v>
      </c>
      <c r="C375" s="11" t="s">
        <v>655</v>
      </c>
      <c r="D375" s="15">
        <v>1968</v>
      </c>
      <c r="E375" s="12">
        <v>2211.9</v>
      </c>
      <c r="F375" s="12">
        <v>1250.4000000000001</v>
      </c>
      <c r="G375" s="12">
        <v>961.5</v>
      </c>
      <c r="H375" s="9" t="s">
        <v>102</v>
      </c>
      <c r="I375" s="9"/>
      <c r="J375" s="9"/>
      <c r="K375" s="9"/>
      <c r="L375" s="12">
        <f>677*E375</f>
        <v>1497456.3</v>
      </c>
      <c r="M375" s="12">
        <f>1213*E375</f>
        <v>2683034.7000000002</v>
      </c>
      <c r="N375" s="12">
        <f>620*E375</f>
        <v>1371378</v>
      </c>
      <c r="O375" s="12">
        <f>863*E375</f>
        <v>1908869.7000000002</v>
      </c>
      <c r="P375" s="12">
        <f>546*E375</f>
        <v>1207697.4000000001</v>
      </c>
      <c r="Q375" s="12"/>
      <c r="R375" s="12"/>
      <c r="S375" s="12">
        <f>297*E375</f>
        <v>656934.30000000005</v>
      </c>
      <c r="T375" s="12"/>
      <c r="U375" s="12">
        <f>111*E375</f>
        <v>245520.90000000002</v>
      </c>
      <c r="V375" s="12">
        <f>35*E375</f>
        <v>77416.5</v>
      </c>
      <c r="W375" s="12"/>
      <c r="X375" s="12">
        <f t="shared" si="680"/>
        <v>9648307.8000000007</v>
      </c>
      <c r="Y375" s="9" t="s">
        <v>2243</v>
      </c>
      <c r="Z375" s="15">
        <v>0</v>
      </c>
      <c r="AA375" s="15">
        <v>0</v>
      </c>
      <c r="AB375" s="15">
        <v>0</v>
      </c>
      <c r="AC375" s="15">
        <v>0</v>
      </c>
      <c r="AD375" s="41"/>
    </row>
    <row r="376" spans="1:30" s="6" customFormat="1" ht="93.6" customHeight="1" x14ac:dyDescent="0.25">
      <c r="A376" s="64"/>
      <c r="B376" s="9"/>
      <c r="C376" s="66"/>
      <c r="D376" s="67"/>
      <c r="E376" s="68">
        <f>SUM(E374:E375)</f>
        <v>2993.2</v>
      </c>
      <c r="F376" s="68">
        <f t="shared" ref="F376:G376" si="681">SUM(F374:F375)</f>
        <v>1695.9</v>
      </c>
      <c r="G376" s="68">
        <f t="shared" si="681"/>
        <v>1297.3</v>
      </c>
      <c r="H376" s="65"/>
      <c r="I376" s="65"/>
      <c r="J376" s="65"/>
      <c r="K376" s="65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8">
        <f t="shared" ref="X376" si="682">SUM(X374:X375)</f>
        <v>22996216.85526</v>
      </c>
      <c r="Y376" s="68"/>
      <c r="Z376" s="68">
        <f t="shared" ref="Z376" si="683">SUM(Z374:Z375)</f>
        <v>0</v>
      </c>
      <c r="AA376" s="68">
        <f t="shared" ref="AA376" si="684">SUM(AA374:AA375)</f>
        <v>0</v>
      </c>
      <c r="AB376" s="68">
        <f t="shared" ref="AB376" si="685">SUM(AB374:AB375)</f>
        <v>0</v>
      </c>
      <c r="AC376" s="68">
        <f t="shared" ref="AC376" si="686">SUM(AC374:AC375)</f>
        <v>0</v>
      </c>
      <c r="AD376" s="41"/>
    </row>
    <row r="377" spans="1:30" s="6" customFormat="1" ht="93.6" customHeight="1" x14ac:dyDescent="0.25">
      <c r="A377" s="38"/>
      <c r="B377" s="91"/>
      <c r="C377" s="39" t="s">
        <v>2145</v>
      </c>
      <c r="D377" s="15"/>
      <c r="E377" s="40">
        <f>E21+E26+E30+E57+E66+E81+E84+E293+E303+E306+E311+E321+E326+E329+E337+E340+E347+E350+E353+E356+E359+E365+E368+E372+E376</f>
        <v>778142.16999999981</v>
      </c>
      <c r="F377" s="40">
        <f t="shared" ref="F377:G377" si="687">F21+F26+F30+F57+F66+F81+F84+F293+F303+F306+F311+F321+F326+F329+F337+F340+F347+F350+F353+F356+F359+F365+F368+F372+F376</f>
        <v>543044.34000000008</v>
      </c>
      <c r="G377" s="40">
        <f t="shared" si="687"/>
        <v>63769.9</v>
      </c>
      <c r="H377" s="9"/>
      <c r="I377" s="9"/>
      <c r="J377" s="9"/>
      <c r="K377" s="9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40">
        <f>X21+X26+X30+X57+X66+X81+X84+X293+X303+X306+X311+X321+X326+X329+X337+X340+X347+X350+X353+X356+X359+X365+X368+X372+X376</f>
        <v>3419817114.359385</v>
      </c>
      <c r="Y377" s="40"/>
      <c r="Z377" s="40"/>
      <c r="AA377" s="40"/>
      <c r="AB377" s="40"/>
      <c r="AC377" s="40"/>
      <c r="AD377" s="41"/>
    </row>
    <row r="378" spans="1:30" s="6" customFormat="1" ht="93.6" customHeight="1" x14ac:dyDescent="0.25">
      <c r="A378" s="38"/>
      <c r="B378" s="91"/>
      <c r="C378" s="39" t="s">
        <v>2143</v>
      </c>
      <c r="D378" s="15"/>
      <c r="E378" s="12"/>
      <c r="F378" s="12"/>
      <c r="G378" s="12"/>
      <c r="H378" s="9"/>
      <c r="I378" s="9"/>
      <c r="J378" s="9"/>
      <c r="K378" s="9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9"/>
      <c r="X378" s="12"/>
      <c r="Y378" s="12"/>
      <c r="Z378" s="12"/>
      <c r="AA378" s="12"/>
      <c r="AB378" s="12"/>
      <c r="AC378" s="12"/>
      <c r="AD378" s="41"/>
    </row>
    <row r="379" spans="1:30" s="6" customFormat="1" ht="93.6" customHeight="1" x14ac:dyDescent="0.25">
      <c r="A379" s="71"/>
      <c r="B379" s="9"/>
      <c r="C379" s="72" t="s">
        <v>2196</v>
      </c>
      <c r="D379" s="73"/>
      <c r="E379" s="74"/>
      <c r="F379" s="74"/>
      <c r="G379" s="74"/>
      <c r="H379" s="75"/>
      <c r="I379" s="75"/>
      <c r="J379" s="75"/>
      <c r="K379" s="75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5"/>
      <c r="X379" s="74"/>
      <c r="Y379" s="74"/>
      <c r="Z379" s="74"/>
      <c r="AA379" s="74"/>
      <c r="AB379" s="74"/>
      <c r="AC379" s="74"/>
      <c r="AD379" s="41"/>
    </row>
    <row r="380" spans="1:30" s="6" customFormat="1" ht="93.6" customHeight="1" x14ac:dyDescent="0.25">
      <c r="A380" s="38">
        <f>IF(OR(D380=0,D380=""),"",COUNTA($D380:D$380))</f>
        <v>1</v>
      </c>
      <c r="B380" s="9" t="s">
        <v>656</v>
      </c>
      <c r="C380" s="11" t="s">
        <v>657</v>
      </c>
      <c r="D380" s="15">
        <v>1975</v>
      </c>
      <c r="E380" s="12">
        <v>412.6</v>
      </c>
      <c r="F380" s="12">
        <v>351.8</v>
      </c>
      <c r="G380" s="12">
        <v>0</v>
      </c>
      <c r="H380" s="9" t="s">
        <v>39</v>
      </c>
      <c r="I380" s="9"/>
      <c r="J380" s="9"/>
      <c r="K380" s="9"/>
      <c r="L380" s="12">
        <f t="shared" ref="L380:L381" si="688">741*E380</f>
        <v>305736.60000000003</v>
      </c>
      <c r="M380" s="12"/>
      <c r="N380" s="12">
        <f t="shared" ref="N380:N381" si="689">754*E380</f>
        <v>311100.40000000002</v>
      </c>
      <c r="O380" s="12">
        <f t="shared" ref="O380:O381" si="690">681*E380</f>
        <v>280980.60000000003</v>
      </c>
      <c r="P380" s="12">
        <f t="shared" ref="P380:P381" si="691">576*E380</f>
        <v>237657.60000000001</v>
      </c>
      <c r="Q380" s="12"/>
      <c r="R380" s="12">
        <f t="shared" ref="R380:R381" si="692">5443*E380</f>
        <v>2245781.8000000003</v>
      </c>
      <c r="S380" s="12"/>
      <c r="T380" s="12">
        <f t="shared" ref="T380:T381" si="693">4818*E380</f>
        <v>1987906.8</v>
      </c>
      <c r="U380" s="12">
        <f t="shared" ref="U380:U381" si="694">185*E380</f>
        <v>76331</v>
      </c>
      <c r="V380" s="12">
        <f t="shared" ref="V380:V381" si="695">34*E380</f>
        <v>14028.400000000001</v>
      </c>
      <c r="W380" s="12">
        <f t="shared" ref="W380:W381" si="696">(L380+M380+N380+O380+P380+Q380+R380+S380+T380+U380)*0.0214</f>
        <v>116533.58872000001</v>
      </c>
      <c r="X380" s="12">
        <f t="shared" ref="X380:X381" si="697">L380+M380+N380+O380+P380+Q380+R380+S380+T380+U380+V380+W380</f>
        <v>5576056.7887200015</v>
      </c>
      <c r="Y380" s="9" t="s">
        <v>2244</v>
      </c>
      <c r="Z380" s="15">
        <v>0</v>
      </c>
      <c r="AA380" s="15">
        <v>0</v>
      </c>
      <c r="AB380" s="15">
        <v>0</v>
      </c>
      <c r="AC380" s="15">
        <v>0</v>
      </c>
      <c r="AD380" s="41"/>
    </row>
    <row r="381" spans="1:30" s="6" customFormat="1" ht="93.6" customHeight="1" x14ac:dyDescent="0.25">
      <c r="A381" s="38">
        <f>IF(OR(D381=0,D381=""),"",COUNTA($D$380:D381))</f>
        <v>2</v>
      </c>
      <c r="B381" s="9" t="s">
        <v>658</v>
      </c>
      <c r="C381" s="11" t="s">
        <v>659</v>
      </c>
      <c r="D381" s="15">
        <v>1975</v>
      </c>
      <c r="E381" s="12">
        <v>731.3</v>
      </c>
      <c r="F381" s="12">
        <v>406.5</v>
      </c>
      <c r="G381" s="12">
        <v>0</v>
      </c>
      <c r="H381" s="9" t="s">
        <v>39</v>
      </c>
      <c r="I381" s="9"/>
      <c r="J381" s="9"/>
      <c r="K381" s="9"/>
      <c r="L381" s="12">
        <f t="shared" si="688"/>
        <v>541893.29999999993</v>
      </c>
      <c r="M381" s="12"/>
      <c r="N381" s="12">
        <f t="shared" si="689"/>
        <v>551400.19999999995</v>
      </c>
      <c r="O381" s="12">
        <f t="shared" si="690"/>
        <v>498015.3</v>
      </c>
      <c r="P381" s="12">
        <f t="shared" si="691"/>
        <v>421228.79999999999</v>
      </c>
      <c r="Q381" s="12"/>
      <c r="R381" s="12">
        <f t="shared" si="692"/>
        <v>3980465.9</v>
      </c>
      <c r="S381" s="12"/>
      <c r="T381" s="12">
        <f t="shared" si="693"/>
        <v>3523403.4</v>
      </c>
      <c r="U381" s="12">
        <f t="shared" si="694"/>
        <v>135290.5</v>
      </c>
      <c r="V381" s="12">
        <f t="shared" si="695"/>
        <v>24864.199999999997</v>
      </c>
      <c r="W381" s="12">
        <f t="shared" si="696"/>
        <v>206546.32436</v>
      </c>
      <c r="X381" s="12">
        <f t="shared" si="697"/>
        <v>9883107.9243599996</v>
      </c>
      <c r="Y381" s="9" t="s">
        <v>2244</v>
      </c>
      <c r="Z381" s="15">
        <v>0</v>
      </c>
      <c r="AA381" s="15">
        <v>0</v>
      </c>
      <c r="AB381" s="15">
        <v>0</v>
      </c>
      <c r="AC381" s="15">
        <v>0</v>
      </c>
      <c r="AD381" s="41"/>
    </row>
    <row r="382" spans="1:30" s="6" customFormat="1" ht="93.6" customHeight="1" x14ac:dyDescent="0.25">
      <c r="A382" s="38" t="str">
        <f>IF(OR(D382=0,D382=""),"",COUNTA($D$380:D382))</f>
        <v/>
      </c>
      <c r="B382" s="9"/>
      <c r="C382" s="39"/>
      <c r="D382" s="15"/>
      <c r="E382" s="40">
        <f>SUM(E380:E381)</f>
        <v>1143.9000000000001</v>
      </c>
      <c r="F382" s="40">
        <f t="shared" ref="F382:G382" si="698">SUM(F380:F381)</f>
        <v>758.3</v>
      </c>
      <c r="G382" s="40">
        <f t="shared" si="698"/>
        <v>0</v>
      </c>
      <c r="H382" s="9"/>
      <c r="I382" s="9"/>
      <c r="J382" s="9"/>
      <c r="K382" s="9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40">
        <f t="shared" ref="X382" si="699">SUM(X380:X381)</f>
        <v>15459164.71308</v>
      </c>
      <c r="Y382" s="40"/>
      <c r="Z382" s="40">
        <f t="shared" ref="Z382" si="700">SUM(Z380:Z381)</f>
        <v>0</v>
      </c>
      <c r="AA382" s="40">
        <f t="shared" ref="AA382" si="701">SUM(AA380:AA381)</f>
        <v>0</v>
      </c>
      <c r="AB382" s="40">
        <f t="shared" ref="AB382" si="702">SUM(AB380:AB381)</f>
        <v>0</v>
      </c>
      <c r="AC382" s="40">
        <f t="shared" ref="AC382" si="703">SUM(AC380:AC381)</f>
        <v>0</v>
      </c>
      <c r="AD382" s="41"/>
    </row>
    <row r="383" spans="1:30" s="6" customFormat="1" ht="93.6" customHeight="1" x14ac:dyDescent="0.25">
      <c r="A383" s="38" t="str">
        <f>IF(OR(D383=0,D383=""),"",COUNTA($D$380:D383))</f>
        <v/>
      </c>
      <c r="B383" s="9"/>
      <c r="C383" s="39" t="s">
        <v>2197</v>
      </c>
      <c r="D383" s="15"/>
      <c r="E383" s="12"/>
      <c r="F383" s="12"/>
      <c r="G383" s="12"/>
      <c r="H383" s="9"/>
      <c r="I383" s="9"/>
      <c r="J383" s="9"/>
      <c r="K383" s="9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41"/>
    </row>
    <row r="384" spans="1:30" s="6" customFormat="1" ht="93.6" customHeight="1" x14ac:dyDescent="0.25">
      <c r="A384" s="38">
        <f>IF(OR(D384=0,D384=""),"",COUNTA($D$380:D384))</f>
        <v>3</v>
      </c>
      <c r="B384" s="9" t="s">
        <v>660</v>
      </c>
      <c r="C384" s="11" t="s">
        <v>661</v>
      </c>
      <c r="D384" s="15">
        <v>1973</v>
      </c>
      <c r="E384" s="12">
        <v>1128.8</v>
      </c>
      <c r="F384" s="12">
        <v>490.7</v>
      </c>
      <c r="G384" s="12">
        <v>0</v>
      </c>
      <c r="H384" s="9" t="s">
        <v>39</v>
      </c>
      <c r="I384" s="9"/>
      <c r="J384" s="9"/>
      <c r="K384" s="9"/>
      <c r="L384" s="12">
        <f t="shared" ref="L384:L387" si="704">741*E384</f>
        <v>836440.79999999993</v>
      </c>
      <c r="M384" s="12"/>
      <c r="N384" s="12">
        <f t="shared" ref="N384:N387" si="705">754*E384</f>
        <v>851115.2</v>
      </c>
      <c r="O384" s="12">
        <f t="shared" ref="O384:O387" si="706">681*E384</f>
        <v>768712.79999999993</v>
      </c>
      <c r="P384" s="12"/>
      <c r="Q384" s="12"/>
      <c r="R384" s="12"/>
      <c r="S384" s="12">
        <f t="shared" ref="S384" si="707">190*E384</f>
        <v>214472</v>
      </c>
      <c r="T384" s="12">
        <f t="shared" ref="T384:T387" si="708">4818*E384</f>
        <v>5438558.3999999994</v>
      </c>
      <c r="U384" s="12">
        <f t="shared" ref="U384:U387" si="709">185*E384</f>
        <v>208828</v>
      </c>
      <c r="V384" s="12">
        <f t="shared" ref="V384:V387" si="710">34*E384</f>
        <v>38379.199999999997</v>
      </c>
      <c r="W384" s="9"/>
      <c r="X384" s="12">
        <f t="shared" ref="X384:X387" si="711">L384+M384+N384+O384+P384+Q384+R384+S384+T384+U384+V384+W384</f>
        <v>8356506.3999999994</v>
      </c>
      <c r="Y384" s="9" t="s">
        <v>2244</v>
      </c>
      <c r="Z384" s="15">
        <v>0</v>
      </c>
      <c r="AA384" s="15">
        <v>0</v>
      </c>
      <c r="AB384" s="15">
        <v>0</v>
      </c>
      <c r="AC384" s="15">
        <v>0</v>
      </c>
      <c r="AD384" s="41"/>
    </row>
    <row r="385" spans="1:30" s="6" customFormat="1" ht="93.6" customHeight="1" x14ac:dyDescent="0.25">
      <c r="A385" s="38">
        <f>IF(OR(D385=0,D385=""),"",COUNTA($D$380:D385))</f>
        <v>4</v>
      </c>
      <c r="B385" s="9" t="s">
        <v>662</v>
      </c>
      <c r="C385" s="11" t="s">
        <v>663</v>
      </c>
      <c r="D385" s="15">
        <v>1975</v>
      </c>
      <c r="E385" s="12">
        <v>756.7</v>
      </c>
      <c r="F385" s="12">
        <v>418.1</v>
      </c>
      <c r="G385" s="12">
        <v>0</v>
      </c>
      <c r="H385" s="9" t="s">
        <v>39</v>
      </c>
      <c r="I385" s="9"/>
      <c r="J385" s="9"/>
      <c r="K385" s="9"/>
      <c r="L385" s="12">
        <f t="shared" si="704"/>
        <v>560714.70000000007</v>
      </c>
      <c r="M385" s="12"/>
      <c r="N385" s="12">
        <f t="shared" si="705"/>
        <v>570551.80000000005</v>
      </c>
      <c r="O385" s="12">
        <f t="shared" si="706"/>
        <v>515312.7</v>
      </c>
      <c r="P385" s="12"/>
      <c r="Q385" s="12"/>
      <c r="R385" s="12">
        <f>5443*E385</f>
        <v>4118718.1</v>
      </c>
      <c r="S385" s="12"/>
      <c r="T385" s="12">
        <f t="shared" si="708"/>
        <v>3645780.6</v>
      </c>
      <c r="U385" s="12">
        <f t="shared" si="709"/>
        <v>139989.5</v>
      </c>
      <c r="V385" s="12">
        <f t="shared" si="710"/>
        <v>25727.800000000003</v>
      </c>
      <c r="W385" s="12">
        <f t="shared" ref="W385:W387" si="712">(L385+M385+N385+O385+P385+Q385+R385+S385+T385+U385)*0.0214</f>
        <v>204392.84236000001</v>
      </c>
      <c r="X385" s="12">
        <f t="shared" si="711"/>
        <v>9781188.0423600003</v>
      </c>
      <c r="Y385" s="9" t="s">
        <v>2244</v>
      </c>
      <c r="Z385" s="15">
        <v>0</v>
      </c>
      <c r="AA385" s="15">
        <v>0</v>
      </c>
      <c r="AB385" s="15">
        <v>0</v>
      </c>
      <c r="AC385" s="15">
        <v>0</v>
      </c>
      <c r="AD385" s="41"/>
    </row>
    <row r="386" spans="1:30" s="6" customFormat="1" ht="93.6" customHeight="1" x14ac:dyDescent="0.25">
      <c r="A386" s="38">
        <f>IF(OR(D386=0,D386=""),"",COUNTA($D$380:D386))</f>
        <v>5</v>
      </c>
      <c r="B386" s="9" t="s">
        <v>664</v>
      </c>
      <c r="C386" s="11" t="s">
        <v>665</v>
      </c>
      <c r="D386" s="15">
        <v>1974</v>
      </c>
      <c r="E386" s="12">
        <v>593.4</v>
      </c>
      <c r="F386" s="12">
        <v>321.81</v>
      </c>
      <c r="G386" s="12">
        <v>132.4</v>
      </c>
      <c r="H386" s="9" t="s">
        <v>39</v>
      </c>
      <c r="I386" s="9"/>
      <c r="J386" s="9"/>
      <c r="K386" s="9"/>
      <c r="L386" s="12">
        <f t="shared" si="704"/>
        <v>439709.39999999997</v>
      </c>
      <c r="M386" s="12">
        <f t="shared" ref="M386:M387" si="713">3305*E386</f>
        <v>1961187</v>
      </c>
      <c r="N386" s="12">
        <f t="shared" si="705"/>
        <v>447423.6</v>
      </c>
      <c r="O386" s="12">
        <f t="shared" si="706"/>
        <v>404105.39999999997</v>
      </c>
      <c r="P386" s="12">
        <f>576*E386</f>
        <v>341798.39999999997</v>
      </c>
      <c r="Q386" s="12"/>
      <c r="R386" s="12"/>
      <c r="S386" s="12"/>
      <c r="T386" s="12">
        <f t="shared" si="708"/>
        <v>2859001.1999999997</v>
      </c>
      <c r="U386" s="12">
        <f t="shared" si="709"/>
        <v>109779</v>
      </c>
      <c r="V386" s="12">
        <f t="shared" si="710"/>
        <v>20175.599999999999</v>
      </c>
      <c r="W386" s="12">
        <f t="shared" si="712"/>
        <v>140448.2856</v>
      </c>
      <c r="X386" s="12">
        <f t="shared" si="711"/>
        <v>6723627.8855999997</v>
      </c>
      <c r="Y386" s="9" t="s">
        <v>2244</v>
      </c>
      <c r="Z386" s="15">
        <v>0</v>
      </c>
      <c r="AA386" s="15">
        <v>0</v>
      </c>
      <c r="AB386" s="15">
        <v>0</v>
      </c>
      <c r="AC386" s="15">
        <v>0</v>
      </c>
      <c r="AD386" s="41"/>
    </row>
    <row r="387" spans="1:30" s="6" customFormat="1" ht="93.6" customHeight="1" x14ac:dyDescent="0.25">
      <c r="A387" s="38">
        <f>IF(OR(D387=0,D387=""),"",COUNTA($D$380:D387))</f>
        <v>6</v>
      </c>
      <c r="B387" s="9" t="s">
        <v>666</v>
      </c>
      <c r="C387" s="11" t="s">
        <v>667</v>
      </c>
      <c r="D387" s="15">
        <v>1974</v>
      </c>
      <c r="E387" s="12">
        <v>271.8</v>
      </c>
      <c r="F387" s="12">
        <v>179.2</v>
      </c>
      <c r="G387" s="12">
        <v>59.7</v>
      </c>
      <c r="H387" s="9" t="s">
        <v>39</v>
      </c>
      <c r="I387" s="9"/>
      <c r="J387" s="9"/>
      <c r="K387" s="9"/>
      <c r="L387" s="12">
        <f t="shared" si="704"/>
        <v>201403.80000000002</v>
      </c>
      <c r="M387" s="12">
        <f t="shared" si="713"/>
        <v>898299</v>
      </c>
      <c r="N387" s="12">
        <f t="shared" si="705"/>
        <v>204937.2</v>
      </c>
      <c r="O387" s="12">
        <f t="shared" si="706"/>
        <v>185095.80000000002</v>
      </c>
      <c r="P387" s="12"/>
      <c r="Q387" s="12"/>
      <c r="R387" s="12"/>
      <c r="S387" s="12"/>
      <c r="T387" s="12">
        <f t="shared" si="708"/>
        <v>1309532.4000000001</v>
      </c>
      <c r="U387" s="12">
        <f t="shared" si="709"/>
        <v>50283</v>
      </c>
      <c r="V387" s="12">
        <f t="shared" si="710"/>
        <v>9241.2000000000007</v>
      </c>
      <c r="W387" s="12">
        <f t="shared" si="712"/>
        <v>60980.395680000001</v>
      </c>
      <c r="X387" s="12">
        <f t="shared" si="711"/>
        <v>2919772.7956800004</v>
      </c>
      <c r="Y387" s="9" t="s">
        <v>2244</v>
      </c>
      <c r="Z387" s="15">
        <v>0</v>
      </c>
      <c r="AA387" s="15">
        <v>0</v>
      </c>
      <c r="AB387" s="15">
        <v>0</v>
      </c>
      <c r="AC387" s="15">
        <v>0</v>
      </c>
      <c r="AD387" s="41"/>
    </row>
    <row r="388" spans="1:30" s="6" customFormat="1" ht="93.6" customHeight="1" x14ac:dyDescent="0.25">
      <c r="A388" s="38" t="str">
        <f>IF(OR(D388=0,D388=""),"",COUNTA($D$380:D388))</f>
        <v/>
      </c>
      <c r="B388" s="9"/>
      <c r="C388" s="39"/>
      <c r="D388" s="15"/>
      <c r="E388" s="40">
        <f>SUM(E384:E387)</f>
        <v>2750.7000000000003</v>
      </c>
      <c r="F388" s="40">
        <f t="shared" ref="F388:G388" si="714">SUM(F384:F387)</f>
        <v>1409.81</v>
      </c>
      <c r="G388" s="40">
        <f t="shared" si="714"/>
        <v>192.10000000000002</v>
      </c>
      <c r="H388" s="9"/>
      <c r="I388" s="9"/>
      <c r="J388" s="9"/>
      <c r="K388" s="9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9"/>
      <c r="X388" s="40">
        <f t="shared" ref="X388" si="715">SUM(X384:X387)</f>
        <v>27781095.123640001</v>
      </c>
      <c r="Y388" s="40"/>
      <c r="Z388" s="40">
        <f t="shared" ref="Z388" si="716">SUM(Z384:Z387)</f>
        <v>0</v>
      </c>
      <c r="AA388" s="40">
        <f t="shared" ref="AA388" si="717">SUM(AA384:AA387)</f>
        <v>0</v>
      </c>
      <c r="AB388" s="40">
        <f t="shared" ref="AB388" si="718">SUM(AB384:AB387)</f>
        <v>0</v>
      </c>
      <c r="AC388" s="40">
        <f t="shared" ref="AC388" si="719">SUM(AC384:AC387)</f>
        <v>0</v>
      </c>
      <c r="AD388" s="41"/>
    </row>
    <row r="389" spans="1:30" s="6" customFormat="1" ht="93.6" customHeight="1" x14ac:dyDescent="0.25">
      <c r="A389" s="38" t="str">
        <f>IF(OR(D389=0,D389=""),"",COUNTA($D$380:D389))</f>
        <v/>
      </c>
      <c r="B389" s="9"/>
      <c r="C389" s="39" t="s">
        <v>2198</v>
      </c>
      <c r="D389" s="15"/>
      <c r="E389" s="12"/>
      <c r="F389" s="12"/>
      <c r="G389" s="12"/>
      <c r="H389" s="9"/>
      <c r="I389" s="9"/>
      <c r="J389" s="9"/>
      <c r="K389" s="9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9"/>
      <c r="X389" s="12"/>
      <c r="Y389" s="12"/>
      <c r="Z389" s="12"/>
      <c r="AA389" s="12"/>
      <c r="AB389" s="12"/>
      <c r="AC389" s="12"/>
      <c r="AD389" s="41"/>
    </row>
    <row r="390" spans="1:30" s="6" customFormat="1" ht="93.6" customHeight="1" x14ac:dyDescent="0.25">
      <c r="A390" s="38">
        <f>IF(OR(D390=0,D390=""),"",COUNTA($D$380:D390))</f>
        <v>7</v>
      </c>
      <c r="B390" s="9" t="s">
        <v>668</v>
      </c>
      <c r="C390" s="11" t="s">
        <v>669</v>
      </c>
      <c r="D390" s="15">
        <v>1973</v>
      </c>
      <c r="E390" s="12">
        <v>394.2</v>
      </c>
      <c r="F390" s="12">
        <v>363.8</v>
      </c>
      <c r="G390" s="12">
        <v>30.4</v>
      </c>
      <c r="H390" s="9" t="s">
        <v>39</v>
      </c>
      <c r="I390" s="9"/>
      <c r="J390" s="9"/>
      <c r="K390" s="9"/>
      <c r="L390" s="12">
        <f t="shared" ref="L390:L397" si="720">741*E390</f>
        <v>292102.2</v>
      </c>
      <c r="M390" s="12"/>
      <c r="N390" s="12">
        <f t="shared" ref="N390:N397" si="721">754*E390</f>
        <v>297226.8</v>
      </c>
      <c r="O390" s="12">
        <f t="shared" ref="O390:O397" si="722">681*E390</f>
        <v>268450.2</v>
      </c>
      <c r="P390" s="12"/>
      <c r="Q390" s="12"/>
      <c r="R390" s="12"/>
      <c r="S390" s="12"/>
      <c r="T390" s="12">
        <f t="shared" ref="T390:T392" si="723">4818*E390</f>
        <v>1899255.5999999999</v>
      </c>
      <c r="U390" s="12">
        <f t="shared" ref="U390:U397" si="724">185*E390</f>
        <v>72927</v>
      </c>
      <c r="V390" s="12">
        <f t="shared" ref="V390:V397" si="725">34*E390</f>
        <v>13402.8</v>
      </c>
      <c r="W390" s="9"/>
      <c r="X390" s="12">
        <f t="shared" ref="X390:X397" si="726">L390+M390+N390+O390+P390+Q390+R390+S390+T390+U390+V390+W390</f>
        <v>2843364.5999999996</v>
      </c>
      <c r="Y390" s="9" t="s">
        <v>2244</v>
      </c>
      <c r="Z390" s="15">
        <v>0</v>
      </c>
      <c r="AA390" s="15">
        <v>0</v>
      </c>
      <c r="AB390" s="15">
        <v>0</v>
      </c>
      <c r="AC390" s="15">
        <v>0</v>
      </c>
      <c r="AD390" s="41"/>
    </row>
    <row r="391" spans="1:30" s="6" customFormat="1" ht="93.6" customHeight="1" x14ac:dyDescent="0.25">
      <c r="A391" s="38">
        <f>IF(OR(D391=0,D391=""),"",COUNTA($D$380:D391))</f>
        <v>8</v>
      </c>
      <c r="B391" s="9" t="s">
        <v>670</v>
      </c>
      <c r="C391" s="11" t="s">
        <v>671</v>
      </c>
      <c r="D391" s="15">
        <v>1975</v>
      </c>
      <c r="E391" s="12">
        <v>807.3</v>
      </c>
      <c r="F391" s="12">
        <v>744.9</v>
      </c>
      <c r="G391" s="12">
        <v>62.4</v>
      </c>
      <c r="H391" s="9" t="s">
        <v>39</v>
      </c>
      <c r="I391" s="9"/>
      <c r="J391" s="9"/>
      <c r="K391" s="9"/>
      <c r="L391" s="12">
        <f t="shared" si="720"/>
        <v>598209.29999999993</v>
      </c>
      <c r="M391" s="12">
        <f t="shared" ref="M391:M392" si="727">3305*E391</f>
        <v>2668126.5</v>
      </c>
      <c r="N391" s="12">
        <f t="shared" si="721"/>
        <v>608704.19999999995</v>
      </c>
      <c r="O391" s="12">
        <f t="shared" si="722"/>
        <v>549771.29999999993</v>
      </c>
      <c r="P391" s="12">
        <f t="shared" ref="P391:P392" si="728">576*E391</f>
        <v>465004.79999999999</v>
      </c>
      <c r="Q391" s="12"/>
      <c r="R391" s="12">
        <f t="shared" ref="R391:R392" si="729">5443*E391</f>
        <v>4394133.8999999994</v>
      </c>
      <c r="S391" s="12"/>
      <c r="T391" s="12">
        <f t="shared" si="723"/>
        <v>3889571.4</v>
      </c>
      <c r="U391" s="12">
        <f t="shared" si="724"/>
        <v>149350.5</v>
      </c>
      <c r="V391" s="12">
        <f t="shared" si="725"/>
        <v>27448.199999999997</v>
      </c>
      <c r="W391" s="9"/>
      <c r="X391" s="12">
        <f t="shared" si="726"/>
        <v>13350320.1</v>
      </c>
      <c r="Y391" s="9" t="s">
        <v>2244</v>
      </c>
      <c r="Z391" s="15">
        <v>0</v>
      </c>
      <c r="AA391" s="15">
        <v>0</v>
      </c>
      <c r="AB391" s="15">
        <v>0</v>
      </c>
      <c r="AC391" s="15">
        <v>0</v>
      </c>
      <c r="AD391" s="41"/>
    </row>
    <row r="392" spans="1:30" s="6" customFormat="1" ht="93.6" customHeight="1" x14ac:dyDescent="0.25">
      <c r="A392" s="38">
        <f>IF(OR(D392=0,D392=""),"",COUNTA($D$380:D392))</f>
        <v>9</v>
      </c>
      <c r="B392" s="9" t="s">
        <v>672</v>
      </c>
      <c r="C392" s="11" t="s">
        <v>673</v>
      </c>
      <c r="D392" s="15">
        <v>1975</v>
      </c>
      <c r="E392" s="12">
        <v>808.8</v>
      </c>
      <c r="F392" s="12">
        <v>746.3</v>
      </c>
      <c r="G392" s="12">
        <v>62.5</v>
      </c>
      <c r="H392" s="9" t="s">
        <v>39</v>
      </c>
      <c r="I392" s="9"/>
      <c r="J392" s="9"/>
      <c r="K392" s="9"/>
      <c r="L392" s="12">
        <f t="shared" si="720"/>
        <v>599320.79999999993</v>
      </c>
      <c r="M392" s="12">
        <f t="shared" si="727"/>
        <v>2673084</v>
      </c>
      <c r="N392" s="12">
        <f t="shared" si="721"/>
        <v>609835.19999999995</v>
      </c>
      <c r="O392" s="12">
        <f t="shared" si="722"/>
        <v>550792.79999999993</v>
      </c>
      <c r="P392" s="12">
        <f t="shared" si="728"/>
        <v>465868.79999999999</v>
      </c>
      <c r="Q392" s="12"/>
      <c r="R392" s="12">
        <f t="shared" si="729"/>
        <v>4402298.3999999994</v>
      </c>
      <c r="S392" s="12"/>
      <c r="T392" s="12">
        <f t="shared" si="723"/>
        <v>3896798.4</v>
      </c>
      <c r="U392" s="12">
        <f t="shared" si="724"/>
        <v>149628</v>
      </c>
      <c r="V392" s="12">
        <f t="shared" si="725"/>
        <v>27499.199999999997</v>
      </c>
      <c r="W392" s="9"/>
      <c r="X392" s="12">
        <f t="shared" si="726"/>
        <v>13375125.6</v>
      </c>
      <c r="Y392" s="9" t="s">
        <v>2244</v>
      </c>
      <c r="Z392" s="15">
        <v>0</v>
      </c>
      <c r="AA392" s="15">
        <v>0</v>
      </c>
      <c r="AB392" s="15">
        <v>0</v>
      </c>
      <c r="AC392" s="15">
        <v>0</v>
      </c>
      <c r="AD392" s="41"/>
    </row>
    <row r="393" spans="1:30" s="6" customFormat="1" ht="93.6" customHeight="1" x14ac:dyDescent="0.25">
      <c r="A393" s="38">
        <f>IF(OR(D393=0,D393=""),"",COUNTA($D$380:D393))</f>
        <v>10</v>
      </c>
      <c r="B393" s="9" t="s">
        <v>674</v>
      </c>
      <c r="C393" s="11" t="s">
        <v>675</v>
      </c>
      <c r="D393" s="15">
        <v>1973</v>
      </c>
      <c r="E393" s="12">
        <v>658.1</v>
      </c>
      <c r="F393" s="12">
        <v>610.1</v>
      </c>
      <c r="G393" s="12">
        <v>48</v>
      </c>
      <c r="H393" s="9" t="s">
        <v>39</v>
      </c>
      <c r="I393" s="9"/>
      <c r="J393" s="9"/>
      <c r="K393" s="9"/>
      <c r="L393" s="12">
        <f t="shared" si="720"/>
        <v>487652.10000000003</v>
      </c>
      <c r="M393" s="12"/>
      <c r="N393" s="12">
        <f t="shared" si="721"/>
        <v>496207.4</v>
      </c>
      <c r="O393" s="12">
        <f t="shared" si="722"/>
        <v>448166.10000000003</v>
      </c>
      <c r="P393" s="12"/>
      <c r="Q393" s="12"/>
      <c r="R393" s="12"/>
      <c r="S393" s="12"/>
      <c r="T393" s="12"/>
      <c r="U393" s="12">
        <f t="shared" si="724"/>
        <v>121748.5</v>
      </c>
      <c r="V393" s="12">
        <f t="shared" si="725"/>
        <v>22375.4</v>
      </c>
      <c r="W393" s="9"/>
      <c r="X393" s="12">
        <f t="shared" si="726"/>
        <v>1576149.5</v>
      </c>
      <c r="Y393" s="9" t="s">
        <v>2244</v>
      </c>
      <c r="Z393" s="15">
        <v>0</v>
      </c>
      <c r="AA393" s="15">
        <v>0</v>
      </c>
      <c r="AB393" s="15">
        <v>0</v>
      </c>
      <c r="AC393" s="15">
        <v>0</v>
      </c>
      <c r="AD393" s="41"/>
    </row>
    <row r="394" spans="1:30" s="6" customFormat="1" ht="93.6" customHeight="1" x14ac:dyDescent="0.25">
      <c r="A394" s="38">
        <f>IF(OR(D394=0,D394=""),"",COUNTA($D$380:D394))</f>
        <v>11</v>
      </c>
      <c r="B394" s="9" t="s">
        <v>676</v>
      </c>
      <c r="C394" s="11" t="s">
        <v>677</v>
      </c>
      <c r="D394" s="15">
        <v>1975</v>
      </c>
      <c r="E394" s="12">
        <v>281.8</v>
      </c>
      <c r="F394" s="12">
        <v>258.89999999999998</v>
      </c>
      <c r="G394" s="12">
        <v>22.9</v>
      </c>
      <c r="H394" s="9" t="s">
        <v>39</v>
      </c>
      <c r="I394" s="9"/>
      <c r="J394" s="9"/>
      <c r="K394" s="9"/>
      <c r="L394" s="12">
        <f t="shared" si="720"/>
        <v>208813.80000000002</v>
      </c>
      <c r="M394" s="12"/>
      <c r="N394" s="12">
        <f t="shared" si="721"/>
        <v>212477.2</v>
      </c>
      <c r="O394" s="12">
        <f t="shared" si="722"/>
        <v>191905.80000000002</v>
      </c>
      <c r="P394" s="12"/>
      <c r="Q394" s="12"/>
      <c r="R394" s="12">
        <f t="shared" ref="R394:R397" si="730">5443*E394</f>
        <v>1533837.4000000001</v>
      </c>
      <c r="S394" s="12"/>
      <c r="T394" s="12">
        <f t="shared" ref="T394:T397" si="731">4818*E394</f>
        <v>1357712.4000000001</v>
      </c>
      <c r="U394" s="12">
        <f t="shared" si="724"/>
        <v>52133</v>
      </c>
      <c r="V394" s="12">
        <f t="shared" si="725"/>
        <v>9581.2000000000007</v>
      </c>
      <c r="W394" s="12"/>
      <c r="X394" s="12">
        <f t="shared" si="726"/>
        <v>3566460.8000000007</v>
      </c>
      <c r="Y394" s="9" t="s">
        <v>2244</v>
      </c>
      <c r="Z394" s="15">
        <v>0</v>
      </c>
      <c r="AA394" s="15">
        <v>0</v>
      </c>
      <c r="AB394" s="15">
        <v>0</v>
      </c>
      <c r="AC394" s="15">
        <v>0</v>
      </c>
      <c r="AD394" s="41"/>
    </row>
    <row r="395" spans="1:30" s="6" customFormat="1" ht="93.6" customHeight="1" x14ac:dyDescent="0.25">
      <c r="A395" s="38">
        <f>IF(OR(D395=0,D395=""),"",COUNTA($D$380:D395))</f>
        <v>12</v>
      </c>
      <c r="B395" s="9" t="s">
        <v>678</v>
      </c>
      <c r="C395" s="11" t="s">
        <v>679</v>
      </c>
      <c r="D395" s="15">
        <v>1975</v>
      </c>
      <c r="E395" s="12">
        <v>409.8</v>
      </c>
      <c r="F395" s="12">
        <v>376.4</v>
      </c>
      <c r="G395" s="12">
        <v>33.4</v>
      </c>
      <c r="H395" s="9" t="s">
        <v>39</v>
      </c>
      <c r="I395" s="9"/>
      <c r="J395" s="9"/>
      <c r="K395" s="9"/>
      <c r="L395" s="12">
        <f t="shared" si="720"/>
        <v>303661.8</v>
      </c>
      <c r="M395" s="12"/>
      <c r="N395" s="12">
        <f t="shared" si="721"/>
        <v>308989.2</v>
      </c>
      <c r="O395" s="12">
        <f t="shared" si="722"/>
        <v>279073.8</v>
      </c>
      <c r="P395" s="12"/>
      <c r="Q395" s="12"/>
      <c r="R395" s="12">
        <f t="shared" si="730"/>
        <v>2230541.4</v>
      </c>
      <c r="S395" s="12"/>
      <c r="T395" s="12">
        <f t="shared" si="731"/>
        <v>1974416.4000000001</v>
      </c>
      <c r="U395" s="12">
        <f t="shared" si="724"/>
        <v>75813</v>
      </c>
      <c r="V395" s="12">
        <f t="shared" si="725"/>
        <v>13933.2</v>
      </c>
      <c r="W395" s="12"/>
      <c r="X395" s="12">
        <f t="shared" si="726"/>
        <v>5186428.8000000007</v>
      </c>
      <c r="Y395" s="9" t="s">
        <v>2244</v>
      </c>
      <c r="Z395" s="15">
        <v>0</v>
      </c>
      <c r="AA395" s="15">
        <v>0</v>
      </c>
      <c r="AB395" s="15">
        <v>0</v>
      </c>
      <c r="AC395" s="15">
        <v>0</v>
      </c>
      <c r="AD395" s="41"/>
    </row>
    <row r="396" spans="1:30" s="6" customFormat="1" ht="93.6" customHeight="1" x14ac:dyDescent="0.25">
      <c r="A396" s="38">
        <f>IF(OR(D396=0,D396=""),"",COUNTA($D$380:D396))</f>
        <v>13</v>
      </c>
      <c r="B396" s="9" t="s">
        <v>680</v>
      </c>
      <c r="C396" s="11" t="s">
        <v>681</v>
      </c>
      <c r="D396" s="15">
        <v>1975</v>
      </c>
      <c r="E396" s="12">
        <v>420.6</v>
      </c>
      <c r="F396" s="12">
        <v>342.6</v>
      </c>
      <c r="G396" s="12">
        <v>78</v>
      </c>
      <c r="H396" s="9" t="s">
        <v>39</v>
      </c>
      <c r="I396" s="9"/>
      <c r="J396" s="9"/>
      <c r="K396" s="9"/>
      <c r="L396" s="12">
        <f t="shared" si="720"/>
        <v>311664.60000000003</v>
      </c>
      <c r="M396" s="12"/>
      <c r="N396" s="12">
        <f t="shared" si="721"/>
        <v>317132.40000000002</v>
      </c>
      <c r="O396" s="12">
        <f t="shared" si="722"/>
        <v>286428.60000000003</v>
      </c>
      <c r="P396" s="12"/>
      <c r="Q396" s="12"/>
      <c r="R396" s="12">
        <f t="shared" si="730"/>
        <v>2289325.8000000003</v>
      </c>
      <c r="S396" s="12"/>
      <c r="T396" s="12">
        <f t="shared" si="731"/>
        <v>2026450.8</v>
      </c>
      <c r="U396" s="12">
        <f t="shared" si="724"/>
        <v>77811</v>
      </c>
      <c r="V396" s="12">
        <f t="shared" si="725"/>
        <v>14300.400000000001</v>
      </c>
      <c r="W396" s="12"/>
      <c r="X396" s="12">
        <f t="shared" si="726"/>
        <v>5323113.6000000006</v>
      </c>
      <c r="Y396" s="9" t="s">
        <v>2244</v>
      </c>
      <c r="Z396" s="15">
        <v>0</v>
      </c>
      <c r="AA396" s="15">
        <v>0</v>
      </c>
      <c r="AB396" s="15">
        <v>0</v>
      </c>
      <c r="AC396" s="15">
        <v>0</v>
      </c>
      <c r="AD396" s="41"/>
    </row>
    <row r="397" spans="1:30" s="6" customFormat="1" ht="93.6" customHeight="1" x14ac:dyDescent="0.25">
      <c r="A397" s="38">
        <f>IF(OR(D397=0,D397=""),"",COUNTA($D$380:D397))</f>
        <v>14</v>
      </c>
      <c r="B397" s="9" t="s">
        <v>682</v>
      </c>
      <c r="C397" s="11" t="s">
        <v>683</v>
      </c>
      <c r="D397" s="15">
        <v>1975</v>
      </c>
      <c r="E397" s="12">
        <v>414.8</v>
      </c>
      <c r="F397" s="12">
        <v>383.2</v>
      </c>
      <c r="G397" s="12">
        <v>31.6</v>
      </c>
      <c r="H397" s="9" t="s">
        <v>39</v>
      </c>
      <c r="I397" s="9"/>
      <c r="J397" s="9"/>
      <c r="K397" s="9"/>
      <c r="L397" s="12">
        <f t="shared" si="720"/>
        <v>307366.8</v>
      </c>
      <c r="M397" s="12"/>
      <c r="N397" s="12">
        <f t="shared" si="721"/>
        <v>312759.2</v>
      </c>
      <c r="O397" s="12">
        <f t="shared" si="722"/>
        <v>282478.8</v>
      </c>
      <c r="P397" s="12"/>
      <c r="Q397" s="12"/>
      <c r="R397" s="12">
        <f t="shared" si="730"/>
        <v>2257756.4</v>
      </c>
      <c r="S397" s="12"/>
      <c r="T397" s="12">
        <f t="shared" si="731"/>
        <v>1998506.4000000001</v>
      </c>
      <c r="U397" s="12">
        <f t="shared" si="724"/>
        <v>76738</v>
      </c>
      <c r="V397" s="12">
        <f t="shared" si="725"/>
        <v>14103.2</v>
      </c>
      <c r="W397" s="9"/>
      <c r="X397" s="12">
        <f t="shared" si="726"/>
        <v>5249708.8000000007</v>
      </c>
      <c r="Y397" s="9" t="s">
        <v>2244</v>
      </c>
      <c r="Z397" s="15">
        <v>0</v>
      </c>
      <c r="AA397" s="15">
        <v>0</v>
      </c>
      <c r="AB397" s="15">
        <v>0</v>
      </c>
      <c r="AC397" s="15">
        <v>0</v>
      </c>
      <c r="AD397" s="41"/>
    </row>
    <row r="398" spans="1:30" s="6" customFormat="1" ht="93.6" customHeight="1" x14ac:dyDescent="0.25">
      <c r="A398" s="38" t="str">
        <f>IF(OR(D398=0,D398=""),"",COUNTA($D$380:D398))</f>
        <v/>
      </c>
      <c r="B398" s="9"/>
      <c r="C398" s="39"/>
      <c r="D398" s="15"/>
      <c r="E398" s="40">
        <f>SUM(E390:E397)</f>
        <v>4195.4000000000005</v>
      </c>
      <c r="F398" s="40">
        <f t="shared" ref="F398:G398" si="732">SUM(F390:F397)</f>
        <v>3826.2</v>
      </c>
      <c r="G398" s="40">
        <f t="shared" si="732"/>
        <v>369.20000000000005</v>
      </c>
      <c r="H398" s="9"/>
      <c r="I398" s="9"/>
      <c r="J398" s="9"/>
      <c r="K398" s="9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9"/>
      <c r="X398" s="40">
        <f t="shared" ref="X398" si="733">SUM(X390:X397)</f>
        <v>50470671.799999997</v>
      </c>
      <c r="Y398" s="40"/>
      <c r="Z398" s="40">
        <f t="shared" ref="Z398" si="734">SUM(Z390:Z397)</f>
        <v>0</v>
      </c>
      <c r="AA398" s="40">
        <f t="shared" ref="AA398" si="735">SUM(AA390:AA397)</f>
        <v>0</v>
      </c>
      <c r="AB398" s="40">
        <f t="shared" ref="AB398" si="736">SUM(AB390:AB397)</f>
        <v>0</v>
      </c>
      <c r="AC398" s="40">
        <f t="shared" ref="AC398" si="737">SUM(AC390:AC397)</f>
        <v>0</v>
      </c>
      <c r="AD398" s="41"/>
    </row>
    <row r="399" spans="1:30" s="6" customFormat="1" ht="93.6" customHeight="1" x14ac:dyDescent="0.25">
      <c r="A399" s="38" t="str">
        <f>IF(OR(D399=0,D399=""),"",COUNTA($D$380:D399))</f>
        <v/>
      </c>
      <c r="B399" s="9"/>
      <c r="C399" s="39" t="s">
        <v>2199</v>
      </c>
      <c r="D399" s="15"/>
      <c r="E399" s="12"/>
      <c r="F399" s="12"/>
      <c r="G399" s="12"/>
      <c r="H399" s="9"/>
      <c r="I399" s="9"/>
      <c r="J399" s="9"/>
      <c r="K399" s="9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9"/>
      <c r="X399" s="12"/>
      <c r="Y399" s="12"/>
      <c r="Z399" s="12"/>
      <c r="AA399" s="12"/>
      <c r="AB399" s="12"/>
      <c r="AC399" s="12"/>
      <c r="AD399" s="41"/>
    </row>
    <row r="400" spans="1:30" s="6" customFormat="1" ht="93.6" customHeight="1" x14ac:dyDescent="0.25">
      <c r="A400" s="38">
        <f>IF(OR(D400=0,D400=""),"",COUNTA($D$380:D400))</f>
        <v>15</v>
      </c>
      <c r="B400" s="9" t="s">
        <v>684</v>
      </c>
      <c r="C400" s="11" t="s">
        <v>685</v>
      </c>
      <c r="D400" s="15">
        <v>1975</v>
      </c>
      <c r="E400" s="12">
        <v>634.6</v>
      </c>
      <c r="F400" s="12">
        <v>453</v>
      </c>
      <c r="G400" s="12">
        <v>0</v>
      </c>
      <c r="H400" s="9" t="s">
        <v>39</v>
      </c>
      <c r="I400" s="9"/>
      <c r="J400" s="9"/>
      <c r="K400" s="9"/>
      <c r="L400" s="12">
        <f t="shared" ref="L400:L404" si="738">741*E400</f>
        <v>470238.60000000003</v>
      </c>
      <c r="M400" s="12">
        <f t="shared" ref="M400:M401" si="739">3305*E400</f>
        <v>2097353</v>
      </c>
      <c r="N400" s="12">
        <f t="shared" ref="N400:N404" si="740">754*E400</f>
        <v>478488.4</v>
      </c>
      <c r="O400" s="12">
        <f t="shared" ref="O400:O404" si="741">681*E400</f>
        <v>432162.60000000003</v>
      </c>
      <c r="P400" s="12">
        <f t="shared" ref="P400:P403" si="742">576*E400</f>
        <v>365529.60000000003</v>
      </c>
      <c r="Q400" s="12"/>
      <c r="R400" s="12">
        <f>5443*E400</f>
        <v>3454127.8000000003</v>
      </c>
      <c r="S400" s="12"/>
      <c r="T400" s="12">
        <f t="shared" ref="T400:T404" si="743">4818*E400</f>
        <v>3057502.8000000003</v>
      </c>
      <c r="U400" s="12">
        <f t="shared" ref="U400:U404" si="744">185*E400</f>
        <v>117401</v>
      </c>
      <c r="V400" s="12">
        <f t="shared" ref="V400:V404" si="745">34*E400</f>
        <v>21576.400000000001</v>
      </c>
      <c r="W400" s="9"/>
      <c r="X400" s="12">
        <f t="shared" ref="X400:X404" si="746">L400+M400+N400+O400+P400+Q400+R400+S400+T400+U400+V400+W400</f>
        <v>10494380.200000001</v>
      </c>
      <c r="Y400" s="9" t="s">
        <v>2244</v>
      </c>
      <c r="Z400" s="15">
        <v>0</v>
      </c>
      <c r="AA400" s="15">
        <v>0</v>
      </c>
      <c r="AB400" s="15">
        <v>0</v>
      </c>
      <c r="AC400" s="15">
        <v>0</v>
      </c>
      <c r="AD400" s="41"/>
    </row>
    <row r="401" spans="1:30" s="6" customFormat="1" ht="93.6" customHeight="1" x14ac:dyDescent="0.25">
      <c r="A401" s="38">
        <f>IF(OR(D401=0,D401=""),"",COUNTA($D$380:D401))</f>
        <v>16</v>
      </c>
      <c r="B401" s="9" t="s">
        <v>686</v>
      </c>
      <c r="C401" s="11" t="s">
        <v>687</v>
      </c>
      <c r="D401" s="15">
        <v>1973</v>
      </c>
      <c r="E401" s="12">
        <v>696.2</v>
      </c>
      <c r="F401" s="12">
        <v>464.2</v>
      </c>
      <c r="G401" s="12">
        <v>0</v>
      </c>
      <c r="H401" s="9" t="s">
        <v>39</v>
      </c>
      <c r="I401" s="9"/>
      <c r="J401" s="9"/>
      <c r="K401" s="9"/>
      <c r="L401" s="12">
        <f t="shared" si="738"/>
        <v>515884.2</v>
      </c>
      <c r="M401" s="12">
        <f t="shared" si="739"/>
        <v>2300941</v>
      </c>
      <c r="N401" s="12">
        <f t="shared" si="740"/>
        <v>524934.80000000005</v>
      </c>
      <c r="O401" s="12">
        <f t="shared" si="741"/>
        <v>474112.2</v>
      </c>
      <c r="P401" s="12">
        <f t="shared" si="742"/>
        <v>401011.20000000001</v>
      </c>
      <c r="Q401" s="12"/>
      <c r="R401" s="12"/>
      <c r="S401" s="12"/>
      <c r="T401" s="12">
        <f t="shared" si="743"/>
        <v>3354291.6</v>
      </c>
      <c r="U401" s="12">
        <f t="shared" si="744"/>
        <v>128797.00000000001</v>
      </c>
      <c r="V401" s="12">
        <f t="shared" si="745"/>
        <v>23670.800000000003</v>
      </c>
      <c r="W401" s="9"/>
      <c r="X401" s="12">
        <f t="shared" si="746"/>
        <v>7723642.7999999998</v>
      </c>
      <c r="Y401" s="9" t="s">
        <v>2244</v>
      </c>
      <c r="Z401" s="15">
        <v>0</v>
      </c>
      <c r="AA401" s="15">
        <v>0</v>
      </c>
      <c r="AB401" s="15">
        <v>0</v>
      </c>
      <c r="AC401" s="15">
        <v>0</v>
      </c>
      <c r="AD401" s="41"/>
    </row>
    <row r="402" spans="1:30" s="6" customFormat="1" ht="93.6" customHeight="1" x14ac:dyDescent="0.25">
      <c r="A402" s="38">
        <f>IF(OR(D402=0,D402=""),"",COUNTA($D$380:D402))</f>
        <v>17</v>
      </c>
      <c r="B402" s="9" t="s">
        <v>688</v>
      </c>
      <c r="C402" s="11" t="s">
        <v>689</v>
      </c>
      <c r="D402" s="15">
        <v>1974</v>
      </c>
      <c r="E402" s="12">
        <v>699</v>
      </c>
      <c r="F402" s="12">
        <v>599</v>
      </c>
      <c r="G402" s="12">
        <v>0</v>
      </c>
      <c r="H402" s="9" t="s">
        <v>39</v>
      </c>
      <c r="I402" s="9"/>
      <c r="J402" s="9"/>
      <c r="K402" s="9"/>
      <c r="L402" s="12">
        <f t="shared" si="738"/>
        <v>517959</v>
      </c>
      <c r="M402" s="12"/>
      <c r="N402" s="12">
        <f t="shared" si="740"/>
        <v>527046</v>
      </c>
      <c r="O402" s="12">
        <f t="shared" si="741"/>
        <v>476019</v>
      </c>
      <c r="P402" s="12">
        <f t="shared" si="742"/>
        <v>402624</v>
      </c>
      <c r="Q402" s="12"/>
      <c r="R402" s="12"/>
      <c r="S402" s="12"/>
      <c r="T402" s="12">
        <f t="shared" si="743"/>
        <v>3367782</v>
      </c>
      <c r="U402" s="12">
        <f t="shared" si="744"/>
        <v>129315</v>
      </c>
      <c r="V402" s="12">
        <f t="shared" si="745"/>
        <v>23766</v>
      </c>
      <c r="W402" s="12">
        <f t="shared" ref="W402:W404" si="747">(L402+M402+N402+O402+P402+Q402+R402+S402+T402+U402)*0.0214</f>
        <v>116003.943</v>
      </c>
      <c r="X402" s="12">
        <f t="shared" si="746"/>
        <v>5560514.943</v>
      </c>
      <c r="Y402" s="9" t="s">
        <v>2244</v>
      </c>
      <c r="Z402" s="15">
        <v>0</v>
      </c>
      <c r="AA402" s="15">
        <v>0</v>
      </c>
      <c r="AB402" s="15">
        <v>0</v>
      </c>
      <c r="AC402" s="15">
        <v>0</v>
      </c>
      <c r="AD402" s="41"/>
    </row>
    <row r="403" spans="1:30" s="6" customFormat="1" ht="93.6" customHeight="1" x14ac:dyDescent="0.25">
      <c r="A403" s="38">
        <f>IF(OR(D403=0,D403=""),"",COUNTA($D$380:D403))</f>
        <v>18</v>
      </c>
      <c r="B403" s="9" t="s">
        <v>690</v>
      </c>
      <c r="C403" s="11" t="s">
        <v>691</v>
      </c>
      <c r="D403" s="15">
        <v>1973</v>
      </c>
      <c r="E403" s="12">
        <v>372</v>
      </c>
      <c r="F403" s="12">
        <v>343.5</v>
      </c>
      <c r="G403" s="12">
        <v>0</v>
      </c>
      <c r="H403" s="9" t="s">
        <v>39</v>
      </c>
      <c r="I403" s="9"/>
      <c r="J403" s="9"/>
      <c r="K403" s="9"/>
      <c r="L403" s="12">
        <f t="shared" si="738"/>
        <v>275652</v>
      </c>
      <c r="M403" s="12">
        <f>3305*E403</f>
        <v>1229460</v>
      </c>
      <c r="N403" s="12">
        <f t="shared" si="740"/>
        <v>280488</v>
      </c>
      <c r="O403" s="12">
        <f t="shared" si="741"/>
        <v>253332</v>
      </c>
      <c r="P403" s="12">
        <f t="shared" si="742"/>
        <v>214272</v>
      </c>
      <c r="Q403" s="12"/>
      <c r="R403" s="12"/>
      <c r="S403" s="12"/>
      <c r="T403" s="12">
        <f t="shared" si="743"/>
        <v>1792296</v>
      </c>
      <c r="U403" s="12">
        <f t="shared" si="744"/>
        <v>68820</v>
      </c>
      <c r="V403" s="12">
        <f t="shared" si="745"/>
        <v>12648</v>
      </c>
      <c r="W403" s="12">
        <f t="shared" si="747"/>
        <v>88046.447999999989</v>
      </c>
      <c r="X403" s="12">
        <f t="shared" si="746"/>
        <v>4215014.4479999999</v>
      </c>
      <c r="Y403" s="9" t="s">
        <v>2244</v>
      </c>
      <c r="Z403" s="15">
        <v>0</v>
      </c>
      <c r="AA403" s="15">
        <v>0</v>
      </c>
      <c r="AB403" s="15">
        <v>0</v>
      </c>
      <c r="AC403" s="15">
        <v>0</v>
      </c>
      <c r="AD403" s="41"/>
    </row>
    <row r="404" spans="1:30" s="6" customFormat="1" ht="93.6" customHeight="1" x14ac:dyDescent="0.25">
      <c r="A404" s="38">
        <f>IF(OR(D404=0,D404=""),"",COUNTA($D$380:D404))</f>
        <v>19</v>
      </c>
      <c r="B404" s="9" t="s">
        <v>692</v>
      </c>
      <c r="C404" s="11" t="s">
        <v>693</v>
      </c>
      <c r="D404" s="15">
        <v>1975</v>
      </c>
      <c r="E404" s="12">
        <v>358.9</v>
      </c>
      <c r="F404" s="12">
        <v>229.9</v>
      </c>
      <c r="G404" s="12">
        <v>0</v>
      </c>
      <c r="H404" s="9" t="s">
        <v>39</v>
      </c>
      <c r="I404" s="9"/>
      <c r="J404" s="9"/>
      <c r="K404" s="9"/>
      <c r="L404" s="12">
        <f t="shared" si="738"/>
        <v>265944.89999999997</v>
      </c>
      <c r="M404" s="12"/>
      <c r="N404" s="12">
        <f t="shared" si="740"/>
        <v>270610.59999999998</v>
      </c>
      <c r="O404" s="12">
        <f t="shared" si="741"/>
        <v>244410.9</v>
      </c>
      <c r="P404" s="12"/>
      <c r="Q404" s="12"/>
      <c r="R404" s="12">
        <f>5443*E404</f>
        <v>1953492.7</v>
      </c>
      <c r="S404" s="12"/>
      <c r="T404" s="12">
        <f t="shared" si="743"/>
        <v>1729180.2</v>
      </c>
      <c r="U404" s="12">
        <f t="shared" si="744"/>
        <v>66396.5</v>
      </c>
      <c r="V404" s="12">
        <f t="shared" si="745"/>
        <v>12202.599999999999</v>
      </c>
      <c r="W404" s="12">
        <f t="shared" si="747"/>
        <v>96942.766119999986</v>
      </c>
      <c r="X404" s="12">
        <f t="shared" si="746"/>
        <v>4639181.1661199993</v>
      </c>
      <c r="Y404" s="9" t="s">
        <v>2244</v>
      </c>
      <c r="Z404" s="15">
        <v>0</v>
      </c>
      <c r="AA404" s="15">
        <v>0</v>
      </c>
      <c r="AB404" s="15">
        <v>0</v>
      </c>
      <c r="AC404" s="15">
        <v>0</v>
      </c>
      <c r="AD404" s="41"/>
    </row>
    <row r="405" spans="1:30" s="6" customFormat="1" ht="93.6" customHeight="1" x14ac:dyDescent="0.25">
      <c r="A405" s="38" t="str">
        <f>IF(OR(D405=0,D405=""),"",COUNTA($D$380:D405))</f>
        <v/>
      </c>
      <c r="B405" s="9"/>
      <c r="C405" s="39"/>
      <c r="D405" s="15"/>
      <c r="E405" s="40">
        <f>SUM(E400:E404)</f>
        <v>2760.7000000000003</v>
      </c>
      <c r="F405" s="40">
        <f t="shared" ref="F405:G405" si="748">SUM(F400:F404)</f>
        <v>2089.6</v>
      </c>
      <c r="G405" s="40">
        <f t="shared" si="748"/>
        <v>0</v>
      </c>
      <c r="H405" s="9"/>
      <c r="I405" s="9"/>
      <c r="J405" s="9"/>
      <c r="K405" s="9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9"/>
      <c r="X405" s="40">
        <f t="shared" ref="X405" si="749">SUM(X400:X404)</f>
        <v>32632733.557119999</v>
      </c>
      <c r="Y405" s="40"/>
      <c r="Z405" s="40">
        <f t="shared" ref="Z405" si="750">SUM(Z400:Z404)</f>
        <v>0</v>
      </c>
      <c r="AA405" s="40">
        <f t="shared" ref="AA405" si="751">SUM(AA400:AA404)</f>
        <v>0</v>
      </c>
      <c r="AB405" s="40">
        <f t="shared" ref="AB405" si="752">SUM(AB400:AB404)</f>
        <v>0</v>
      </c>
      <c r="AC405" s="40">
        <f t="shared" ref="AC405" si="753">SUM(AC400:AC404)</f>
        <v>0</v>
      </c>
      <c r="AD405" s="41"/>
    </row>
    <row r="406" spans="1:30" s="6" customFormat="1" ht="93.6" customHeight="1" x14ac:dyDescent="0.25">
      <c r="A406" s="38" t="str">
        <f>IF(OR(D406=0,D406=""),"",COUNTA($D$380:D406))</f>
        <v/>
      </c>
      <c r="B406" s="9"/>
      <c r="C406" s="39" t="s">
        <v>2252</v>
      </c>
      <c r="D406" s="15"/>
      <c r="E406" s="12"/>
      <c r="F406" s="12"/>
      <c r="G406" s="12"/>
      <c r="H406" s="9"/>
      <c r="I406" s="9"/>
      <c r="J406" s="9"/>
      <c r="K406" s="9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9"/>
      <c r="X406" s="12"/>
      <c r="Y406" s="12"/>
      <c r="Z406" s="12"/>
      <c r="AA406" s="12"/>
      <c r="AB406" s="12"/>
      <c r="AC406" s="12"/>
      <c r="AD406" s="41"/>
    </row>
    <row r="407" spans="1:30" s="6" customFormat="1" ht="93.6" customHeight="1" x14ac:dyDescent="0.25">
      <c r="A407" s="38">
        <f>IF(OR(D407=0,D407=""),"",COUNTA($D$380:D407))</f>
        <v>20</v>
      </c>
      <c r="B407" s="9" t="s">
        <v>694</v>
      </c>
      <c r="C407" s="11" t="s">
        <v>695</v>
      </c>
      <c r="D407" s="15">
        <v>1974</v>
      </c>
      <c r="E407" s="12">
        <v>3684</v>
      </c>
      <c r="F407" s="12">
        <v>2615</v>
      </c>
      <c r="G407" s="12">
        <v>1069</v>
      </c>
      <c r="H407" s="9" t="s">
        <v>48</v>
      </c>
      <c r="I407" s="9"/>
      <c r="J407" s="9"/>
      <c r="K407" s="9"/>
      <c r="L407" s="12">
        <f t="shared" ref="L407:L413" si="754">677*E407</f>
        <v>2494068</v>
      </c>
      <c r="M407" s="12">
        <f t="shared" ref="M407:M413" si="755">1213*E407</f>
        <v>4468692</v>
      </c>
      <c r="N407" s="12">
        <f t="shared" ref="N407:N413" si="756">620*E407</f>
        <v>2284080</v>
      </c>
      <c r="O407" s="12">
        <f t="shared" ref="O407:O413" si="757">863*E407</f>
        <v>3179292</v>
      </c>
      <c r="P407" s="12">
        <f t="shared" ref="P407:P413" si="758">546*E407</f>
        <v>2011464</v>
      </c>
      <c r="Q407" s="12"/>
      <c r="R407" s="12"/>
      <c r="S407" s="12">
        <f t="shared" ref="S407:S413" si="759">297*E407</f>
        <v>1094148</v>
      </c>
      <c r="T407" s="12">
        <f t="shared" ref="T407:T413" si="760">2771*E407</f>
        <v>10208364</v>
      </c>
      <c r="U407" s="12">
        <f t="shared" ref="U407:U413" si="761">111*E407</f>
        <v>408924</v>
      </c>
      <c r="V407" s="12">
        <f t="shared" ref="V407:V413" si="762">35*E407</f>
        <v>128940</v>
      </c>
      <c r="W407" s="12">
        <f t="shared" ref="W407:W414" si="763">(L407+M407+N407+O407+P407+Q407+R407+S407+T407+U407)*0.0214</f>
        <v>559589.28480000002</v>
      </c>
      <c r="X407" s="12">
        <f t="shared" ref="X407:X459" si="764">L407+M407+N407+O407+P407+Q407+R407+S407+T407+U407+V407+W407</f>
        <v>26837561.2848</v>
      </c>
      <c r="Y407" s="9" t="s">
        <v>2244</v>
      </c>
      <c r="Z407" s="15">
        <v>0</v>
      </c>
      <c r="AA407" s="15">
        <v>0</v>
      </c>
      <c r="AB407" s="15">
        <v>0</v>
      </c>
      <c r="AC407" s="15">
        <v>0</v>
      </c>
      <c r="AD407" s="41"/>
    </row>
    <row r="408" spans="1:30" s="6" customFormat="1" ht="93.6" customHeight="1" x14ac:dyDescent="0.25">
      <c r="A408" s="38">
        <f>IF(OR(D408=0,D408=""),"",COUNTA($D$380:D408))</f>
        <v>21</v>
      </c>
      <c r="B408" s="9" t="s">
        <v>2164</v>
      </c>
      <c r="C408" s="11" t="s">
        <v>2154</v>
      </c>
      <c r="D408" s="15">
        <v>1980</v>
      </c>
      <c r="E408" s="12">
        <v>4390.8999999999996</v>
      </c>
      <c r="F408" s="12">
        <v>1820.9</v>
      </c>
      <c r="G408" s="12">
        <v>2570</v>
      </c>
      <c r="H408" s="9" t="s">
        <v>497</v>
      </c>
      <c r="I408" s="9">
        <f t="shared" ref="I408:I412" si="765">J408+K408</f>
        <v>1</v>
      </c>
      <c r="J408" s="9">
        <v>1</v>
      </c>
      <c r="K408" s="9"/>
      <c r="L408" s="12"/>
      <c r="M408" s="12"/>
      <c r="N408" s="12"/>
      <c r="O408" s="12"/>
      <c r="P408" s="12"/>
      <c r="Q408" s="12">
        <f t="shared" ref="Q408:Q412" si="766">4023848*I408</f>
        <v>4023848</v>
      </c>
      <c r="R408" s="12"/>
      <c r="S408" s="12"/>
      <c r="T408" s="12"/>
      <c r="U408" s="12"/>
      <c r="V408" s="12">
        <f t="shared" ref="V408:V412" si="767">48*E408</f>
        <v>210763.19999999998</v>
      </c>
      <c r="W408" s="12"/>
      <c r="X408" s="12">
        <f t="shared" ref="X408:X412" si="768">L408+M408+N408+O408+P408+Q408+R408+S408+T408+U408+V408+W408</f>
        <v>4234611.2</v>
      </c>
      <c r="Y408" s="9" t="s">
        <v>2244</v>
      </c>
      <c r="Z408" s="15">
        <v>0</v>
      </c>
      <c r="AA408" s="15">
        <v>0</v>
      </c>
      <c r="AB408" s="15">
        <v>0</v>
      </c>
      <c r="AC408" s="15">
        <v>0</v>
      </c>
      <c r="AD408" s="41"/>
    </row>
    <row r="409" spans="1:30" s="6" customFormat="1" ht="93.6" customHeight="1" x14ac:dyDescent="0.25">
      <c r="A409" s="38">
        <f>IF(OR(D409=0,D409=""),"",COUNTA($D$380:D409))</f>
        <v>22</v>
      </c>
      <c r="B409" s="9" t="s">
        <v>2165</v>
      </c>
      <c r="C409" s="11" t="s">
        <v>2155</v>
      </c>
      <c r="D409" s="15">
        <v>2003</v>
      </c>
      <c r="E409" s="12">
        <v>25728.2</v>
      </c>
      <c r="F409" s="12">
        <v>20390.8</v>
      </c>
      <c r="G409" s="12">
        <v>5337.4</v>
      </c>
      <c r="H409" s="9" t="s">
        <v>497</v>
      </c>
      <c r="I409" s="9">
        <f t="shared" si="765"/>
        <v>6</v>
      </c>
      <c r="J409" s="9">
        <v>6</v>
      </c>
      <c r="K409" s="9"/>
      <c r="L409" s="12"/>
      <c r="M409" s="12"/>
      <c r="N409" s="12"/>
      <c r="O409" s="12"/>
      <c r="P409" s="12"/>
      <c r="Q409" s="12">
        <f t="shared" si="766"/>
        <v>24143088</v>
      </c>
      <c r="R409" s="12"/>
      <c r="S409" s="12"/>
      <c r="T409" s="12"/>
      <c r="U409" s="12"/>
      <c r="V409" s="12">
        <f t="shared" si="767"/>
        <v>1234953.6000000001</v>
      </c>
      <c r="W409" s="12"/>
      <c r="X409" s="12">
        <f t="shared" si="768"/>
        <v>25378041.600000001</v>
      </c>
      <c r="Y409" s="9" t="s">
        <v>2244</v>
      </c>
      <c r="Z409" s="15">
        <v>0</v>
      </c>
      <c r="AA409" s="15">
        <v>0</v>
      </c>
      <c r="AB409" s="15">
        <v>0</v>
      </c>
      <c r="AC409" s="15">
        <v>0</v>
      </c>
      <c r="AD409" s="41"/>
    </row>
    <row r="410" spans="1:30" s="6" customFormat="1" ht="93.6" customHeight="1" x14ac:dyDescent="0.25">
      <c r="A410" s="38">
        <f>IF(OR(D410=0,D410=""),"",COUNTA($D$380:D410))</f>
        <v>23</v>
      </c>
      <c r="B410" s="9" t="s">
        <v>2167</v>
      </c>
      <c r="C410" s="11" t="s">
        <v>2156</v>
      </c>
      <c r="D410" s="15">
        <v>2002</v>
      </c>
      <c r="E410" s="12">
        <v>3497.9</v>
      </c>
      <c r="F410" s="12">
        <v>2323.9</v>
      </c>
      <c r="G410" s="12">
        <v>1174</v>
      </c>
      <c r="H410" s="9" t="s">
        <v>497</v>
      </c>
      <c r="I410" s="9">
        <f t="shared" si="765"/>
        <v>1</v>
      </c>
      <c r="J410" s="9">
        <v>1</v>
      </c>
      <c r="K410" s="9"/>
      <c r="L410" s="12"/>
      <c r="M410" s="12"/>
      <c r="N410" s="12"/>
      <c r="O410" s="12"/>
      <c r="P410" s="12"/>
      <c r="Q410" s="12">
        <f t="shared" si="766"/>
        <v>4023848</v>
      </c>
      <c r="R410" s="12"/>
      <c r="S410" s="12"/>
      <c r="T410" s="12"/>
      <c r="U410" s="12"/>
      <c r="V410" s="12">
        <f t="shared" si="767"/>
        <v>167899.2</v>
      </c>
      <c r="W410" s="12"/>
      <c r="X410" s="12">
        <f t="shared" si="768"/>
        <v>4191747.2</v>
      </c>
      <c r="Y410" s="9" t="s">
        <v>2244</v>
      </c>
      <c r="Z410" s="15">
        <v>0</v>
      </c>
      <c r="AA410" s="15">
        <v>0</v>
      </c>
      <c r="AB410" s="15">
        <v>0</v>
      </c>
      <c r="AC410" s="15">
        <v>0</v>
      </c>
      <c r="AD410" s="41"/>
    </row>
    <row r="411" spans="1:30" s="6" customFormat="1" ht="93.6" customHeight="1" x14ac:dyDescent="0.25">
      <c r="A411" s="38">
        <f>IF(OR(D411=0,D411=""),"",COUNTA($D$380:D411))</f>
        <v>24</v>
      </c>
      <c r="B411" s="9" t="s">
        <v>2168</v>
      </c>
      <c r="C411" s="11" t="s">
        <v>2157</v>
      </c>
      <c r="D411" s="15">
        <v>2003</v>
      </c>
      <c r="E411" s="12">
        <v>6833.9</v>
      </c>
      <c r="F411" s="12">
        <v>4650.7</v>
      </c>
      <c r="G411" s="12">
        <v>2183.1999999999998</v>
      </c>
      <c r="H411" s="9" t="s">
        <v>497</v>
      </c>
      <c r="I411" s="9">
        <f t="shared" si="765"/>
        <v>2</v>
      </c>
      <c r="J411" s="9">
        <v>2</v>
      </c>
      <c r="K411" s="9"/>
      <c r="L411" s="12"/>
      <c r="M411" s="12"/>
      <c r="N411" s="12"/>
      <c r="O411" s="12"/>
      <c r="P411" s="12"/>
      <c r="Q411" s="12">
        <f t="shared" si="766"/>
        <v>8047696</v>
      </c>
      <c r="R411" s="12"/>
      <c r="S411" s="12"/>
      <c r="T411" s="12"/>
      <c r="U411" s="12"/>
      <c r="V411" s="12">
        <f t="shared" si="767"/>
        <v>328027.19999999995</v>
      </c>
      <c r="W411" s="12"/>
      <c r="X411" s="12">
        <f t="shared" si="768"/>
        <v>8375723.2000000002</v>
      </c>
      <c r="Y411" s="9" t="s">
        <v>2244</v>
      </c>
      <c r="Z411" s="15">
        <v>0</v>
      </c>
      <c r="AA411" s="15">
        <v>0</v>
      </c>
      <c r="AB411" s="15">
        <v>0</v>
      </c>
      <c r="AC411" s="15">
        <v>0</v>
      </c>
      <c r="AD411" s="41"/>
    </row>
    <row r="412" spans="1:30" s="6" customFormat="1" ht="93.6" customHeight="1" x14ac:dyDescent="0.25">
      <c r="A412" s="38">
        <f>IF(OR(D412=0,D412=""),"",COUNTA($D$380:D412))</f>
        <v>25</v>
      </c>
      <c r="B412" s="9" t="s">
        <v>2169</v>
      </c>
      <c r="C412" s="11" t="s">
        <v>2158</v>
      </c>
      <c r="D412" s="15">
        <v>2003</v>
      </c>
      <c r="E412" s="12">
        <v>6545</v>
      </c>
      <c r="F412" s="12">
        <v>4661</v>
      </c>
      <c r="G412" s="12">
        <v>1884</v>
      </c>
      <c r="H412" s="9" t="s">
        <v>497</v>
      </c>
      <c r="I412" s="9">
        <f t="shared" si="765"/>
        <v>2</v>
      </c>
      <c r="J412" s="9">
        <v>2</v>
      </c>
      <c r="K412" s="9"/>
      <c r="L412" s="12"/>
      <c r="M412" s="12"/>
      <c r="N412" s="12"/>
      <c r="O412" s="12"/>
      <c r="P412" s="12"/>
      <c r="Q412" s="12">
        <f t="shared" si="766"/>
        <v>8047696</v>
      </c>
      <c r="R412" s="12"/>
      <c r="S412" s="12"/>
      <c r="T412" s="12"/>
      <c r="U412" s="12"/>
      <c r="V412" s="12">
        <f t="shared" si="767"/>
        <v>314160</v>
      </c>
      <c r="W412" s="12"/>
      <c r="X412" s="12">
        <f t="shared" si="768"/>
        <v>8361856</v>
      </c>
      <c r="Y412" s="9" t="s">
        <v>2244</v>
      </c>
      <c r="Z412" s="15">
        <v>0</v>
      </c>
      <c r="AA412" s="15">
        <v>0</v>
      </c>
      <c r="AB412" s="15">
        <v>0</v>
      </c>
      <c r="AC412" s="15">
        <v>0</v>
      </c>
      <c r="AD412" s="41"/>
    </row>
    <row r="413" spans="1:30" s="6" customFormat="1" ht="93.6" customHeight="1" x14ac:dyDescent="0.25">
      <c r="A413" s="38">
        <f>IF(OR(D413=0,D413=""),"",COUNTA($D$380:D413))</f>
        <v>26</v>
      </c>
      <c r="B413" s="9" t="s">
        <v>696</v>
      </c>
      <c r="C413" s="11" t="s">
        <v>697</v>
      </c>
      <c r="D413" s="15">
        <v>1974</v>
      </c>
      <c r="E413" s="12">
        <v>3678.5</v>
      </c>
      <c r="F413" s="12">
        <v>2643.6</v>
      </c>
      <c r="G413" s="12">
        <v>1034.9000000000001</v>
      </c>
      <c r="H413" s="9" t="s">
        <v>48</v>
      </c>
      <c r="I413" s="9"/>
      <c r="J413" s="9"/>
      <c r="K413" s="9"/>
      <c r="L413" s="12">
        <f t="shared" si="754"/>
        <v>2490344.5</v>
      </c>
      <c r="M413" s="12">
        <f t="shared" si="755"/>
        <v>4462020.5</v>
      </c>
      <c r="N413" s="12">
        <f t="shared" si="756"/>
        <v>2280670</v>
      </c>
      <c r="O413" s="12">
        <f t="shared" si="757"/>
        <v>3174545.5</v>
      </c>
      <c r="P413" s="12">
        <f t="shared" si="758"/>
        <v>2008461</v>
      </c>
      <c r="Q413" s="12"/>
      <c r="R413" s="12"/>
      <c r="S413" s="12">
        <f t="shared" si="759"/>
        <v>1092514.5</v>
      </c>
      <c r="T413" s="12">
        <f t="shared" si="760"/>
        <v>10193123.5</v>
      </c>
      <c r="U413" s="12">
        <f t="shared" si="761"/>
        <v>408313.5</v>
      </c>
      <c r="V413" s="12">
        <f t="shared" si="762"/>
        <v>128747.5</v>
      </c>
      <c r="W413" s="12">
        <f t="shared" si="763"/>
        <v>558753.85019999999</v>
      </c>
      <c r="X413" s="12">
        <f t="shared" si="764"/>
        <v>26797494.350200001</v>
      </c>
      <c r="Y413" s="9" t="s">
        <v>2244</v>
      </c>
      <c r="Z413" s="15">
        <v>0</v>
      </c>
      <c r="AA413" s="15">
        <v>0</v>
      </c>
      <c r="AB413" s="15">
        <v>0</v>
      </c>
      <c r="AC413" s="15">
        <v>0</v>
      </c>
      <c r="AD413" s="41"/>
    </row>
    <row r="414" spans="1:30" s="6" customFormat="1" ht="93.6" customHeight="1" x14ac:dyDescent="0.25">
      <c r="A414" s="38">
        <f>IF(OR(D414=0,D414=""),"",COUNTA($D$380:D414))</f>
        <v>27</v>
      </c>
      <c r="B414" s="9" t="s">
        <v>698</v>
      </c>
      <c r="C414" s="11" t="s">
        <v>699</v>
      </c>
      <c r="D414" s="15">
        <v>1974</v>
      </c>
      <c r="E414" s="12">
        <v>3298.7</v>
      </c>
      <c r="F414" s="12">
        <v>2120.1999999999998</v>
      </c>
      <c r="G414" s="12">
        <v>488.5</v>
      </c>
      <c r="H414" s="9" t="s">
        <v>497</v>
      </c>
      <c r="I414" s="9"/>
      <c r="J414" s="9"/>
      <c r="K414" s="9"/>
      <c r="L414" s="12">
        <f t="shared" ref="L414:L415" si="769">432*E414</f>
        <v>1425038.4</v>
      </c>
      <c r="M414" s="12">
        <f t="shared" ref="M414:M415" si="770">1097*E414</f>
        <v>3618673.9</v>
      </c>
      <c r="N414" s="12">
        <f t="shared" ref="N414:N415" si="771">633*E414</f>
        <v>2088077.0999999999</v>
      </c>
      <c r="O414" s="12">
        <f t="shared" ref="O414:O415" si="772">398*E414</f>
        <v>1312882.5999999999</v>
      </c>
      <c r="P414" s="12">
        <f t="shared" ref="P414:P415" si="773">670*E414</f>
        <v>2210129</v>
      </c>
      <c r="Q414" s="12"/>
      <c r="R414" s="12">
        <f>1165*E414</f>
        <v>3842985.5</v>
      </c>
      <c r="S414" s="12">
        <f t="shared" ref="S414:S415" si="774">100*E414</f>
        <v>329870</v>
      </c>
      <c r="T414" s="12">
        <f t="shared" ref="T414" si="775">2558*E414</f>
        <v>8438074.5999999996</v>
      </c>
      <c r="U414" s="12">
        <f t="shared" ref="U414:U415" si="776">80*E414</f>
        <v>263896</v>
      </c>
      <c r="V414" s="12">
        <f>34*E414</f>
        <v>112155.79999999999</v>
      </c>
      <c r="W414" s="12">
        <f t="shared" si="763"/>
        <v>503534.01994000003</v>
      </c>
      <c r="X414" s="12">
        <f t="shared" si="764"/>
        <v>24145316.919940002</v>
      </c>
      <c r="Y414" s="9" t="s">
        <v>2244</v>
      </c>
      <c r="Z414" s="15">
        <v>0</v>
      </c>
      <c r="AA414" s="15">
        <v>0</v>
      </c>
      <c r="AB414" s="15">
        <v>0</v>
      </c>
      <c r="AC414" s="15">
        <v>0</v>
      </c>
      <c r="AD414" s="41"/>
    </row>
    <row r="415" spans="1:30" s="6" customFormat="1" ht="93.6" customHeight="1" x14ac:dyDescent="0.25">
      <c r="A415" s="38">
        <f>IF(OR(D415=0,D415=""),"",COUNTA($D$380:D415))</f>
        <v>28</v>
      </c>
      <c r="B415" s="9" t="s">
        <v>700</v>
      </c>
      <c r="C415" s="11" t="s">
        <v>701</v>
      </c>
      <c r="D415" s="15">
        <v>1973</v>
      </c>
      <c r="E415" s="12">
        <v>3448</v>
      </c>
      <c r="F415" s="12">
        <v>2360.5</v>
      </c>
      <c r="G415" s="12">
        <v>0</v>
      </c>
      <c r="H415" s="9" t="s">
        <v>497</v>
      </c>
      <c r="I415" s="9"/>
      <c r="J415" s="9"/>
      <c r="K415" s="9"/>
      <c r="L415" s="12">
        <f t="shared" si="769"/>
        <v>1489536</v>
      </c>
      <c r="M415" s="12">
        <f t="shared" si="770"/>
        <v>3782456</v>
      </c>
      <c r="N415" s="12">
        <f t="shared" si="771"/>
        <v>2182584</v>
      </c>
      <c r="O415" s="12">
        <f t="shared" si="772"/>
        <v>1372304</v>
      </c>
      <c r="P415" s="12">
        <f t="shared" si="773"/>
        <v>2310160</v>
      </c>
      <c r="Q415" s="12"/>
      <c r="R415" s="12"/>
      <c r="S415" s="12">
        <f t="shared" si="774"/>
        <v>344800</v>
      </c>
      <c r="T415" s="12"/>
      <c r="U415" s="12">
        <f t="shared" si="776"/>
        <v>275840</v>
      </c>
      <c r="V415" s="12">
        <f>34*E415</f>
        <v>117232</v>
      </c>
      <c r="W415" s="9"/>
      <c r="X415" s="12">
        <f t="shared" si="764"/>
        <v>11874912</v>
      </c>
      <c r="Y415" s="9" t="s">
        <v>2244</v>
      </c>
      <c r="Z415" s="15">
        <v>0</v>
      </c>
      <c r="AA415" s="15">
        <v>0</v>
      </c>
      <c r="AB415" s="15">
        <v>0</v>
      </c>
      <c r="AC415" s="15">
        <v>0</v>
      </c>
      <c r="AD415" s="41"/>
    </row>
    <row r="416" spans="1:30" s="6" customFormat="1" ht="93.6" customHeight="1" x14ac:dyDescent="0.25">
      <c r="A416" s="38">
        <f>IF(OR(D416=0,D416=""),"",COUNTA($D$380:D416))</f>
        <v>29</v>
      </c>
      <c r="B416" s="9" t="s">
        <v>702</v>
      </c>
      <c r="C416" s="11" t="s">
        <v>703</v>
      </c>
      <c r="D416" s="15">
        <v>1973</v>
      </c>
      <c r="E416" s="12">
        <v>3402.49</v>
      </c>
      <c r="F416" s="12">
        <v>2701.85</v>
      </c>
      <c r="G416" s="12">
        <v>1000.4</v>
      </c>
      <c r="H416" s="9" t="s">
        <v>48</v>
      </c>
      <c r="I416" s="9"/>
      <c r="J416" s="9"/>
      <c r="K416" s="9"/>
      <c r="L416" s="12">
        <f t="shared" ref="L416:L420" si="777">677*E416</f>
        <v>2303485.73</v>
      </c>
      <c r="M416" s="12">
        <f t="shared" ref="M416:M420" si="778">1213*E416</f>
        <v>4127220.3699999996</v>
      </c>
      <c r="N416" s="12">
        <f t="shared" ref="N416:N420" si="779">620*E416</f>
        <v>2109543.7999999998</v>
      </c>
      <c r="O416" s="12">
        <f t="shared" ref="O416:O420" si="780">863*E416</f>
        <v>2936348.8699999996</v>
      </c>
      <c r="P416" s="12">
        <f t="shared" ref="P416:P420" si="781">546*E416</f>
        <v>1857759.5399999998</v>
      </c>
      <c r="Q416" s="12"/>
      <c r="R416" s="12"/>
      <c r="S416" s="12">
        <f>297*E416</f>
        <v>1010539.5299999999</v>
      </c>
      <c r="T416" s="12">
        <f>2771*E416</f>
        <v>9428299.7899999991</v>
      </c>
      <c r="U416" s="12">
        <f t="shared" ref="U416:U420" si="782">111*E416</f>
        <v>377676.38999999996</v>
      </c>
      <c r="V416" s="12">
        <f t="shared" ref="V416:V420" si="783">35*E416</f>
        <v>119087.15</v>
      </c>
      <c r="W416" s="12">
        <f t="shared" ref="W416" si="784">(L416+M416+N416+O416+P416+Q416+R416+S416+T416+U416)*0.0214</f>
        <v>516828.70402799989</v>
      </c>
      <c r="X416" s="12">
        <f t="shared" si="764"/>
        <v>24786789.874027994</v>
      </c>
      <c r="Y416" s="9" t="s">
        <v>2244</v>
      </c>
      <c r="Z416" s="15">
        <v>0</v>
      </c>
      <c r="AA416" s="15">
        <v>0</v>
      </c>
      <c r="AB416" s="15">
        <v>0</v>
      </c>
      <c r="AC416" s="15">
        <v>0</v>
      </c>
      <c r="AD416" s="41"/>
    </row>
    <row r="417" spans="1:30" s="6" customFormat="1" ht="93.6" customHeight="1" x14ac:dyDescent="0.25">
      <c r="A417" s="38">
        <f>IF(OR(D417=0,D417=""),"",COUNTA($D$380:D417))</f>
        <v>30</v>
      </c>
      <c r="B417" s="9" t="s">
        <v>704</v>
      </c>
      <c r="C417" s="11" t="s">
        <v>705</v>
      </c>
      <c r="D417" s="15">
        <v>1973</v>
      </c>
      <c r="E417" s="12">
        <v>7254.9</v>
      </c>
      <c r="F417" s="12">
        <v>5258.1</v>
      </c>
      <c r="G417" s="12">
        <v>1996.1</v>
      </c>
      <c r="H417" s="9" t="s">
        <v>48</v>
      </c>
      <c r="I417" s="9"/>
      <c r="J417" s="9"/>
      <c r="K417" s="9"/>
      <c r="L417" s="12">
        <f t="shared" si="777"/>
        <v>4911567.3</v>
      </c>
      <c r="M417" s="12">
        <f t="shared" si="778"/>
        <v>8800193.6999999993</v>
      </c>
      <c r="N417" s="12">
        <f t="shared" si="779"/>
        <v>4498038</v>
      </c>
      <c r="O417" s="12">
        <f t="shared" si="780"/>
        <v>6260978.6999999993</v>
      </c>
      <c r="P417" s="12">
        <f t="shared" si="781"/>
        <v>3961175.4</v>
      </c>
      <c r="Q417" s="12"/>
      <c r="R417" s="12"/>
      <c r="S417" s="12"/>
      <c r="T417" s="12"/>
      <c r="U417" s="12">
        <f t="shared" si="782"/>
        <v>805293.89999999991</v>
      </c>
      <c r="V417" s="12">
        <f t="shared" si="783"/>
        <v>253921.5</v>
      </c>
      <c r="W417" s="9"/>
      <c r="X417" s="12">
        <f t="shared" si="764"/>
        <v>29491168.499999996</v>
      </c>
      <c r="Y417" s="9" t="s">
        <v>2244</v>
      </c>
      <c r="Z417" s="15">
        <v>0</v>
      </c>
      <c r="AA417" s="15">
        <v>0</v>
      </c>
      <c r="AB417" s="15">
        <v>0</v>
      </c>
      <c r="AC417" s="15">
        <v>0</v>
      </c>
      <c r="AD417" s="41"/>
    </row>
    <row r="418" spans="1:30" s="6" customFormat="1" ht="93.6" customHeight="1" x14ac:dyDescent="0.25">
      <c r="A418" s="38">
        <f>IF(OR(D418=0,D418=""),"",COUNTA($D$380:D418))</f>
        <v>31</v>
      </c>
      <c r="B418" s="9" t="s">
        <v>706</v>
      </c>
      <c r="C418" s="11" t="s">
        <v>707</v>
      </c>
      <c r="D418" s="15">
        <v>1974</v>
      </c>
      <c r="E418" s="12">
        <v>3246.8</v>
      </c>
      <c r="F418" s="12">
        <v>2701.11</v>
      </c>
      <c r="G418" s="12">
        <v>800.8</v>
      </c>
      <c r="H418" s="9" t="s">
        <v>48</v>
      </c>
      <c r="I418" s="9"/>
      <c r="J418" s="9"/>
      <c r="K418" s="9"/>
      <c r="L418" s="12">
        <f t="shared" si="777"/>
        <v>2198083.6</v>
      </c>
      <c r="M418" s="12">
        <f t="shared" si="778"/>
        <v>3938368.4000000004</v>
      </c>
      <c r="N418" s="12">
        <f t="shared" si="779"/>
        <v>2013016</v>
      </c>
      <c r="O418" s="12">
        <f t="shared" si="780"/>
        <v>2801988.4000000004</v>
      </c>
      <c r="P418" s="12">
        <f t="shared" si="781"/>
        <v>1772752.8</v>
      </c>
      <c r="Q418" s="12"/>
      <c r="R418" s="12">
        <f>2340*E418</f>
        <v>7597512</v>
      </c>
      <c r="S418" s="12">
        <f t="shared" ref="S418:S420" si="785">297*E418</f>
        <v>964299.60000000009</v>
      </c>
      <c r="T418" s="12">
        <f t="shared" ref="T418:T420" si="786">2771*E418</f>
        <v>8996882.8000000007</v>
      </c>
      <c r="U418" s="12">
        <f t="shared" si="782"/>
        <v>360394.80000000005</v>
      </c>
      <c r="V418" s="12">
        <f t="shared" si="783"/>
        <v>113638</v>
      </c>
      <c r="W418" s="9"/>
      <c r="X418" s="12">
        <f t="shared" si="764"/>
        <v>30756936.400000006</v>
      </c>
      <c r="Y418" s="9" t="s">
        <v>2244</v>
      </c>
      <c r="Z418" s="15">
        <v>0</v>
      </c>
      <c r="AA418" s="15">
        <v>0</v>
      </c>
      <c r="AB418" s="15">
        <v>0</v>
      </c>
      <c r="AC418" s="15">
        <v>0</v>
      </c>
      <c r="AD418" s="41"/>
    </row>
    <row r="419" spans="1:30" s="6" customFormat="1" ht="93.6" customHeight="1" x14ac:dyDescent="0.25">
      <c r="A419" s="38">
        <f>IF(OR(D419=0,D419=""),"",COUNTA($D$380:D419))</f>
        <v>32</v>
      </c>
      <c r="B419" s="9" t="s">
        <v>708</v>
      </c>
      <c r="C419" s="11" t="s">
        <v>709</v>
      </c>
      <c r="D419" s="15">
        <v>1974</v>
      </c>
      <c r="E419" s="12">
        <v>3529.8</v>
      </c>
      <c r="F419" s="12">
        <v>2702.4</v>
      </c>
      <c r="G419" s="12">
        <v>827.4</v>
      </c>
      <c r="H419" s="9" t="s">
        <v>48</v>
      </c>
      <c r="I419" s="9"/>
      <c r="J419" s="9"/>
      <c r="K419" s="9"/>
      <c r="L419" s="12">
        <f t="shared" si="777"/>
        <v>2389674.6</v>
      </c>
      <c r="M419" s="12">
        <f t="shared" si="778"/>
        <v>4281647.4000000004</v>
      </c>
      <c r="N419" s="12">
        <f t="shared" si="779"/>
        <v>2188476</v>
      </c>
      <c r="O419" s="12">
        <f t="shared" si="780"/>
        <v>3046217.4000000004</v>
      </c>
      <c r="P419" s="12">
        <f t="shared" si="781"/>
        <v>1927270.8</v>
      </c>
      <c r="Q419" s="12"/>
      <c r="R419" s="12"/>
      <c r="S419" s="12">
        <f t="shared" si="785"/>
        <v>1048350.6000000001</v>
      </c>
      <c r="T419" s="12">
        <f t="shared" si="786"/>
        <v>9781075.8000000007</v>
      </c>
      <c r="U419" s="12">
        <f t="shared" si="782"/>
        <v>391807.80000000005</v>
      </c>
      <c r="V419" s="12">
        <f t="shared" si="783"/>
        <v>123543</v>
      </c>
      <c r="W419" s="12">
        <f t="shared" ref="W419:W420" si="787">(L419+M419+N419+O419+P419+Q419+R419+S419+T419+U419)*0.0214</f>
        <v>536166.73655999999</v>
      </c>
      <c r="X419" s="12">
        <f t="shared" si="764"/>
        <v>25714230.13656</v>
      </c>
      <c r="Y419" s="9" t="s">
        <v>2244</v>
      </c>
      <c r="Z419" s="15">
        <v>0</v>
      </c>
      <c r="AA419" s="15">
        <v>0</v>
      </c>
      <c r="AB419" s="15">
        <v>0</v>
      </c>
      <c r="AC419" s="15">
        <v>0</v>
      </c>
      <c r="AD419" s="41"/>
    </row>
    <row r="420" spans="1:30" s="6" customFormat="1" ht="93.6" customHeight="1" x14ac:dyDescent="0.25">
      <c r="A420" s="38">
        <f>IF(OR(D420=0,D420=""),"",COUNTA($D$380:D420))</f>
        <v>33</v>
      </c>
      <c r="B420" s="9" t="s">
        <v>710</v>
      </c>
      <c r="C420" s="11" t="s">
        <v>711</v>
      </c>
      <c r="D420" s="15">
        <v>1974</v>
      </c>
      <c r="E420" s="12">
        <v>3339.2</v>
      </c>
      <c r="F420" s="12">
        <v>2699.3</v>
      </c>
      <c r="G420" s="12">
        <v>878.9</v>
      </c>
      <c r="H420" s="9" t="s">
        <v>48</v>
      </c>
      <c r="I420" s="9"/>
      <c r="J420" s="9"/>
      <c r="K420" s="9"/>
      <c r="L420" s="12">
        <f t="shared" si="777"/>
        <v>2260638.4</v>
      </c>
      <c r="M420" s="12">
        <f t="shared" si="778"/>
        <v>4050449.5999999996</v>
      </c>
      <c r="N420" s="12">
        <f t="shared" si="779"/>
        <v>2070304</v>
      </c>
      <c r="O420" s="12">
        <f t="shared" si="780"/>
        <v>2881729.5999999996</v>
      </c>
      <c r="P420" s="12">
        <f t="shared" si="781"/>
        <v>1823203.2</v>
      </c>
      <c r="Q420" s="12"/>
      <c r="R420" s="12">
        <f>2340*E420</f>
        <v>7813728</v>
      </c>
      <c r="S420" s="12">
        <f t="shared" si="785"/>
        <v>991742.39999999991</v>
      </c>
      <c r="T420" s="12">
        <f t="shared" si="786"/>
        <v>9252923.1999999993</v>
      </c>
      <c r="U420" s="12">
        <f t="shared" si="782"/>
        <v>370651.19999999995</v>
      </c>
      <c r="V420" s="12">
        <f t="shared" si="783"/>
        <v>116872</v>
      </c>
      <c r="W420" s="12">
        <f t="shared" si="787"/>
        <v>674428.90943999984</v>
      </c>
      <c r="X420" s="12">
        <f t="shared" si="764"/>
        <v>32306670.509439994</v>
      </c>
      <c r="Y420" s="9" t="s">
        <v>2244</v>
      </c>
      <c r="Z420" s="15">
        <v>0</v>
      </c>
      <c r="AA420" s="15">
        <v>0</v>
      </c>
      <c r="AB420" s="15">
        <v>0</v>
      </c>
      <c r="AC420" s="15">
        <v>0</v>
      </c>
      <c r="AD420" s="41"/>
    </row>
    <row r="421" spans="1:30" s="6" customFormat="1" ht="93.6" customHeight="1" x14ac:dyDescent="0.25">
      <c r="A421" s="38">
        <f>IF(OR(D421=0,D421=""),"",COUNTA($D$380:D421))</f>
        <v>34</v>
      </c>
      <c r="B421" s="9" t="s">
        <v>712</v>
      </c>
      <c r="C421" s="11" t="s">
        <v>713</v>
      </c>
      <c r="D421" s="15">
        <v>1973</v>
      </c>
      <c r="E421" s="12">
        <v>3085.6</v>
      </c>
      <c r="F421" s="12">
        <v>1962.3</v>
      </c>
      <c r="G421" s="12">
        <v>1123.3</v>
      </c>
      <c r="H421" s="9" t="s">
        <v>497</v>
      </c>
      <c r="I421" s="9"/>
      <c r="J421" s="9"/>
      <c r="K421" s="9"/>
      <c r="L421" s="12">
        <f>432*E421</f>
        <v>1332979.2</v>
      </c>
      <c r="M421" s="12">
        <f>1097*E421</f>
        <v>3384903.1999999997</v>
      </c>
      <c r="N421" s="12">
        <f>633*E421</f>
        <v>1953184.8</v>
      </c>
      <c r="O421" s="12">
        <f>398*E421</f>
        <v>1228068.8</v>
      </c>
      <c r="P421" s="12">
        <f>670*E421</f>
        <v>2067352</v>
      </c>
      <c r="Q421" s="12"/>
      <c r="R421" s="12"/>
      <c r="S421" s="12">
        <f>100*E421</f>
        <v>308560</v>
      </c>
      <c r="T421" s="12"/>
      <c r="U421" s="12">
        <f>80*E421</f>
        <v>246848</v>
      </c>
      <c r="V421" s="12">
        <f>34*E421</f>
        <v>104910.39999999999</v>
      </c>
      <c r="W421" s="9"/>
      <c r="X421" s="12">
        <f t="shared" si="764"/>
        <v>10626806.4</v>
      </c>
      <c r="Y421" s="9" t="s">
        <v>2244</v>
      </c>
      <c r="Z421" s="15">
        <v>0</v>
      </c>
      <c r="AA421" s="15">
        <v>0</v>
      </c>
      <c r="AB421" s="15">
        <v>0</v>
      </c>
      <c r="AC421" s="15">
        <v>0</v>
      </c>
      <c r="AD421" s="41"/>
    </row>
    <row r="422" spans="1:30" s="6" customFormat="1" ht="93.6" customHeight="1" x14ac:dyDescent="0.25">
      <c r="A422" s="38">
        <f>IF(OR(D422=0,D422=""),"",COUNTA($D$380:D422))</f>
        <v>35</v>
      </c>
      <c r="B422" s="9" t="s">
        <v>714</v>
      </c>
      <c r="C422" s="11" t="s">
        <v>715</v>
      </c>
      <c r="D422" s="15">
        <v>1975</v>
      </c>
      <c r="E422" s="12">
        <v>7790.82</v>
      </c>
      <c r="F422" s="12">
        <v>5613.92</v>
      </c>
      <c r="G422" s="12">
        <v>2176.8999999999996</v>
      </c>
      <c r="H422" s="9" t="s">
        <v>48</v>
      </c>
      <c r="I422" s="9"/>
      <c r="J422" s="9"/>
      <c r="K422" s="9"/>
      <c r="L422" s="12">
        <f t="shared" ref="L422:L433" si="788">677*E422</f>
        <v>5274385.1399999997</v>
      </c>
      <c r="M422" s="12">
        <f t="shared" ref="M422:M433" si="789">1213*E422</f>
        <v>9450264.6600000001</v>
      </c>
      <c r="N422" s="12">
        <f t="shared" ref="N422:N433" si="790">620*E422</f>
        <v>4830308.3999999994</v>
      </c>
      <c r="O422" s="12">
        <f t="shared" ref="O422:O433" si="791">863*E422</f>
        <v>6723477.6600000001</v>
      </c>
      <c r="P422" s="12">
        <f t="shared" ref="P422:P433" si="792">546*E422</f>
        <v>4253787.72</v>
      </c>
      <c r="Q422" s="12"/>
      <c r="R422" s="12"/>
      <c r="S422" s="12">
        <f t="shared" ref="S422:S433" si="793">297*E422</f>
        <v>2313873.54</v>
      </c>
      <c r="T422" s="12">
        <f t="shared" ref="T422:T432" si="794">2771*E422</f>
        <v>21588362.219999999</v>
      </c>
      <c r="U422" s="12">
        <f t="shared" ref="U422:U433" si="795">111*E422</f>
        <v>864781.02</v>
      </c>
      <c r="V422" s="12">
        <f t="shared" ref="V422:V433" si="796">35*E422</f>
        <v>272678.7</v>
      </c>
      <c r="W422" s="12">
        <f t="shared" ref="W422:W436" si="797">(L422+M422+N422+O422+P422+Q422+R422+S422+T422+U422)*0.0214</f>
        <v>1183403.743704</v>
      </c>
      <c r="X422" s="12">
        <f t="shared" si="764"/>
        <v>56755322.803704001</v>
      </c>
      <c r="Y422" s="9" t="s">
        <v>2244</v>
      </c>
      <c r="Z422" s="15">
        <v>0</v>
      </c>
      <c r="AA422" s="15">
        <v>0</v>
      </c>
      <c r="AB422" s="15">
        <v>0</v>
      </c>
      <c r="AC422" s="15">
        <v>0</v>
      </c>
      <c r="AD422" s="41"/>
    </row>
    <row r="423" spans="1:30" s="6" customFormat="1" ht="93.6" customHeight="1" x14ac:dyDescent="0.25">
      <c r="A423" s="38">
        <f>IF(OR(D423=0,D423=""),"",COUNTA($D$380:D423))</f>
        <v>36</v>
      </c>
      <c r="B423" s="9" t="s">
        <v>716</v>
      </c>
      <c r="C423" s="11" t="s">
        <v>717</v>
      </c>
      <c r="D423" s="15">
        <v>1973</v>
      </c>
      <c r="E423" s="12">
        <v>4527.1000000000004</v>
      </c>
      <c r="F423" s="12">
        <v>4369</v>
      </c>
      <c r="G423" s="12">
        <v>1526.7</v>
      </c>
      <c r="H423" s="9" t="s">
        <v>48</v>
      </c>
      <c r="I423" s="9"/>
      <c r="J423" s="9"/>
      <c r="K423" s="9"/>
      <c r="L423" s="12">
        <f t="shared" si="788"/>
        <v>3064846.7</v>
      </c>
      <c r="M423" s="12">
        <f t="shared" si="789"/>
        <v>5491372.3000000007</v>
      </c>
      <c r="N423" s="12">
        <f t="shared" si="790"/>
        <v>2806802</v>
      </c>
      <c r="O423" s="12">
        <f t="shared" si="791"/>
        <v>3906887.3000000003</v>
      </c>
      <c r="P423" s="12">
        <f t="shared" si="792"/>
        <v>2471796.6</v>
      </c>
      <c r="Q423" s="12"/>
      <c r="R423" s="12"/>
      <c r="S423" s="12">
        <f t="shared" si="793"/>
        <v>1344548.7000000002</v>
      </c>
      <c r="T423" s="12">
        <f t="shared" si="794"/>
        <v>12544594.100000001</v>
      </c>
      <c r="U423" s="12">
        <f t="shared" si="795"/>
        <v>502508.10000000003</v>
      </c>
      <c r="V423" s="12">
        <f t="shared" si="796"/>
        <v>158448.5</v>
      </c>
      <c r="W423" s="12">
        <f t="shared" si="797"/>
        <v>687653.81412000011</v>
      </c>
      <c r="X423" s="12">
        <f t="shared" si="764"/>
        <v>32979458.114120003</v>
      </c>
      <c r="Y423" s="9" t="s">
        <v>2244</v>
      </c>
      <c r="Z423" s="15">
        <v>0</v>
      </c>
      <c r="AA423" s="15">
        <v>0</v>
      </c>
      <c r="AB423" s="15">
        <v>0</v>
      </c>
      <c r="AC423" s="15">
        <v>0</v>
      </c>
      <c r="AD423" s="41"/>
    </row>
    <row r="424" spans="1:30" s="6" customFormat="1" ht="93.6" customHeight="1" x14ac:dyDescent="0.25">
      <c r="A424" s="38">
        <f>IF(OR(D424=0,D424=""),"",COUNTA($D$380:D424))</f>
        <v>37</v>
      </c>
      <c r="B424" s="9" t="s">
        <v>718</v>
      </c>
      <c r="C424" s="11" t="s">
        <v>719</v>
      </c>
      <c r="D424" s="15">
        <v>1973</v>
      </c>
      <c r="E424" s="12">
        <v>3667.6</v>
      </c>
      <c r="F424" s="12">
        <v>2696.1</v>
      </c>
      <c r="G424" s="12">
        <v>971.5</v>
      </c>
      <c r="H424" s="9" t="s">
        <v>48</v>
      </c>
      <c r="I424" s="9"/>
      <c r="J424" s="9"/>
      <c r="K424" s="9"/>
      <c r="L424" s="12">
        <f t="shared" si="788"/>
        <v>2482965.1999999997</v>
      </c>
      <c r="M424" s="12">
        <f t="shared" si="789"/>
        <v>4448798.8</v>
      </c>
      <c r="N424" s="12">
        <f t="shared" si="790"/>
        <v>2273912</v>
      </c>
      <c r="O424" s="12">
        <f t="shared" si="791"/>
        <v>3165138.8</v>
      </c>
      <c r="P424" s="12">
        <f t="shared" si="792"/>
        <v>2002509.5999999999</v>
      </c>
      <c r="Q424" s="12"/>
      <c r="R424" s="12"/>
      <c r="S424" s="12">
        <f t="shared" si="793"/>
        <v>1089277.2</v>
      </c>
      <c r="T424" s="12">
        <f t="shared" si="794"/>
        <v>10162919.6</v>
      </c>
      <c r="U424" s="12">
        <f t="shared" si="795"/>
        <v>407103.6</v>
      </c>
      <c r="V424" s="12">
        <f t="shared" si="796"/>
        <v>128366</v>
      </c>
      <c r="W424" s="12">
        <f t="shared" si="797"/>
        <v>557098.17071999994</v>
      </c>
      <c r="X424" s="12">
        <f t="shared" si="764"/>
        <v>26718088.970720001</v>
      </c>
      <c r="Y424" s="9" t="s">
        <v>2244</v>
      </c>
      <c r="Z424" s="15">
        <v>0</v>
      </c>
      <c r="AA424" s="15">
        <v>0</v>
      </c>
      <c r="AB424" s="15">
        <v>0</v>
      </c>
      <c r="AC424" s="15">
        <v>0</v>
      </c>
      <c r="AD424" s="41"/>
    </row>
    <row r="425" spans="1:30" s="6" customFormat="1" ht="93.6" customHeight="1" x14ac:dyDescent="0.25">
      <c r="A425" s="38">
        <f>IF(OR(D425=0,D425=""),"",COUNTA($D$380:D425))</f>
        <v>38</v>
      </c>
      <c r="B425" s="9" t="s">
        <v>720</v>
      </c>
      <c r="C425" s="11" t="s">
        <v>721</v>
      </c>
      <c r="D425" s="45">
        <v>1975</v>
      </c>
      <c r="E425" s="12">
        <v>7714.6</v>
      </c>
      <c r="F425" s="46">
        <v>5705.7</v>
      </c>
      <c r="G425" s="46">
        <v>2010</v>
      </c>
      <c r="H425" s="9" t="s">
        <v>48</v>
      </c>
      <c r="I425" s="9"/>
      <c r="J425" s="9"/>
      <c r="K425" s="9"/>
      <c r="L425" s="12">
        <f t="shared" si="788"/>
        <v>5222784.2</v>
      </c>
      <c r="M425" s="12">
        <f t="shared" si="789"/>
        <v>9357809.8000000007</v>
      </c>
      <c r="N425" s="12">
        <f t="shared" si="790"/>
        <v>4783052</v>
      </c>
      <c r="O425" s="12">
        <f t="shared" si="791"/>
        <v>6657699.8000000007</v>
      </c>
      <c r="P425" s="12">
        <f t="shared" si="792"/>
        <v>4212171.6000000006</v>
      </c>
      <c r="Q425" s="12"/>
      <c r="R425" s="12">
        <f>2340*E425</f>
        <v>18052164</v>
      </c>
      <c r="S425" s="12">
        <f t="shared" si="793"/>
        <v>2291236.2000000002</v>
      </c>
      <c r="T425" s="12">
        <f t="shared" si="794"/>
        <v>21377156.600000001</v>
      </c>
      <c r="U425" s="12">
        <f t="shared" si="795"/>
        <v>856320.60000000009</v>
      </c>
      <c r="V425" s="12">
        <f t="shared" si="796"/>
        <v>270011</v>
      </c>
      <c r="W425" s="12">
        <f t="shared" si="797"/>
        <v>1558142.4487200002</v>
      </c>
      <c r="X425" s="12">
        <f t="shared" si="764"/>
        <v>74638548.248720005</v>
      </c>
      <c r="Y425" s="9" t="s">
        <v>2244</v>
      </c>
      <c r="Z425" s="15">
        <v>0</v>
      </c>
      <c r="AA425" s="15">
        <v>0</v>
      </c>
      <c r="AB425" s="15">
        <v>0</v>
      </c>
      <c r="AC425" s="15">
        <v>0</v>
      </c>
      <c r="AD425" s="41"/>
    </row>
    <row r="426" spans="1:30" s="6" customFormat="1" ht="93.6" customHeight="1" x14ac:dyDescent="0.25">
      <c r="A426" s="38">
        <f>IF(OR(D426=0,D426=""),"",COUNTA($D$380:D426))</f>
        <v>39</v>
      </c>
      <c r="B426" s="9" t="s">
        <v>722</v>
      </c>
      <c r="C426" s="11" t="s">
        <v>723</v>
      </c>
      <c r="D426" s="15">
        <v>1975</v>
      </c>
      <c r="E426" s="12">
        <v>5912.56</v>
      </c>
      <c r="F426" s="12">
        <v>4384.5600000000004</v>
      </c>
      <c r="G426" s="12">
        <v>1528</v>
      </c>
      <c r="H426" s="9" t="s">
        <v>48</v>
      </c>
      <c r="I426" s="9"/>
      <c r="J426" s="9"/>
      <c r="K426" s="9"/>
      <c r="L426" s="12">
        <f t="shared" si="788"/>
        <v>4002803.12</v>
      </c>
      <c r="M426" s="12">
        <f t="shared" si="789"/>
        <v>7171935.2800000003</v>
      </c>
      <c r="N426" s="12">
        <f t="shared" si="790"/>
        <v>3665787.2</v>
      </c>
      <c r="O426" s="12">
        <f t="shared" si="791"/>
        <v>5102539.28</v>
      </c>
      <c r="P426" s="12">
        <f t="shared" si="792"/>
        <v>3228257.7600000002</v>
      </c>
      <c r="Q426" s="12"/>
      <c r="R426" s="12"/>
      <c r="S426" s="12">
        <f t="shared" si="793"/>
        <v>1756030.32</v>
      </c>
      <c r="T426" s="12">
        <f t="shared" si="794"/>
        <v>16383703.760000002</v>
      </c>
      <c r="U426" s="12">
        <f t="shared" si="795"/>
        <v>656294.16</v>
      </c>
      <c r="V426" s="12">
        <f t="shared" si="796"/>
        <v>206939.6</v>
      </c>
      <c r="W426" s="12">
        <f t="shared" si="797"/>
        <v>898101.30883200001</v>
      </c>
      <c r="X426" s="12">
        <f t="shared" si="764"/>
        <v>43072391.788832001</v>
      </c>
      <c r="Y426" s="9" t="s">
        <v>2244</v>
      </c>
      <c r="Z426" s="15">
        <v>0</v>
      </c>
      <c r="AA426" s="15">
        <v>0</v>
      </c>
      <c r="AB426" s="15">
        <v>0</v>
      </c>
      <c r="AC426" s="15">
        <v>0</v>
      </c>
      <c r="AD426" s="41"/>
    </row>
    <row r="427" spans="1:30" s="6" customFormat="1" ht="93.6" customHeight="1" x14ac:dyDescent="0.25">
      <c r="A427" s="38">
        <f>IF(OR(D427=0,D427=""),"",COUNTA($D$380:D427))</f>
        <v>40</v>
      </c>
      <c r="B427" s="9" t="s">
        <v>724</v>
      </c>
      <c r="C427" s="11" t="s">
        <v>725</v>
      </c>
      <c r="D427" s="15">
        <v>1975</v>
      </c>
      <c r="E427" s="12">
        <v>5939.4</v>
      </c>
      <c r="F427" s="12">
        <v>4386</v>
      </c>
      <c r="G427" s="12">
        <v>1553.4</v>
      </c>
      <c r="H427" s="9" t="s">
        <v>48</v>
      </c>
      <c r="I427" s="9"/>
      <c r="J427" s="9"/>
      <c r="K427" s="9"/>
      <c r="L427" s="12">
        <f t="shared" si="788"/>
        <v>4020973.8</v>
      </c>
      <c r="M427" s="12">
        <f t="shared" si="789"/>
        <v>7204492.1999999993</v>
      </c>
      <c r="N427" s="12">
        <f t="shared" si="790"/>
        <v>3682428</v>
      </c>
      <c r="O427" s="12">
        <f t="shared" si="791"/>
        <v>5125702.1999999993</v>
      </c>
      <c r="P427" s="12">
        <f t="shared" si="792"/>
        <v>3242912.4</v>
      </c>
      <c r="Q427" s="12"/>
      <c r="R427" s="12"/>
      <c r="S427" s="12">
        <f t="shared" si="793"/>
        <v>1764001.7999999998</v>
      </c>
      <c r="T427" s="12">
        <f t="shared" si="794"/>
        <v>16458077.399999999</v>
      </c>
      <c r="U427" s="12">
        <f t="shared" si="795"/>
        <v>659273.39999999991</v>
      </c>
      <c r="V427" s="12">
        <f t="shared" si="796"/>
        <v>207879</v>
      </c>
      <c r="W427" s="12">
        <f t="shared" si="797"/>
        <v>902178.22967999987</v>
      </c>
      <c r="X427" s="12">
        <f t="shared" si="764"/>
        <v>43267918.429679997</v>
      </c>
      <c r="Y427" s="9" t="s">
        <v>2244</v>
      </c>
      <c r="Z427" s="15">
        <v>0</v>
      </c>
      <c r="AA427" s="15">
        <v>0</v>
      </c>
      <c r="AB427" s="15">
        <v>0</v>
      </c>
      <c r="AC427" s="15">
        <v>0</v>
      </c>
      <c r="AD427" s="41"/>
    </row>
    <row r="428" spans="1:30" s="6" customFormat="1" ht="93.6" customHeight="1" x14ac:dyDescent="0.25">
      <c r="A428" s="38">
        <f>IF(OR(D428=0,D428=""),"",COUNTA($D$380:D428))</f>
        <v>41</v>
      </c>
      <c r="B428" s="9" t="s">
        <v>726</v>
      </c>
      <c r="C428" s="11" t="s">
        <v>727</v>
      </c>
      <c r="D428" s="15">
        <v>1975</v>
      </c>
      <c r="E428" s="12">
        <v>7795.49</v>
      </c>
      <c r="F428" s="12">
        <v>5646.19</v>
      </c>
      <c r="G428" s="12">
        <v>2149.3000000000002</v>
      </c>
      <c r="H428" s="9" t="s">
        <v>48</v>
      </c>
      <c r="I428" s="9"/>
      <c r="J428" s="9"/>
      <c r="K428" s="9"/>
      <c r="L428" s="12">
        <f t="shared" si="788"/>
        <v>5277546.7299999995</v>
      </c>
      <c r="M428" s="12">
        <f t="shared" si="789"/>
        <v>9455929.3699999992</v>
      </c>
      <c r="N428" s="12">
        <f t="shared" si="790"/>
        <v>4833203.8</v>
      </c>
      <c r="O428" s="12">
        <f t="shared" si="791"/>
        <v>6727507.8700000001</v>
      </c>
      <c r="P428" s="12">
        <f t="shared" si="792"/>
        <v>4256337.54</v>
      </c>
      <c r="Q428" s="12"/>
      <c r="R428" s="12"/>
      <c r="S428" s="12">
        <f t="shared" si="793"/>
        <v>2315260.5299999998</v>
      </c>
      <c r="T428" s="12">
        <f t="shared" si="794"/>
        <v>21601302.789999999</v>
      </c>
      <c r="U428" s="12">
        <f t="shared" si="795"/>
        <v>865299.39</v>
      </c>
      <c r="V428" s="12">
        <f t="shared" si="796"/>
        <v>272842.14999999997</v>
      </c>
      <c r="W428" s="12">
        <f t="shared" si="797"/>
        <v>1184113.1036279998</v>
      </c>
      <c r="X428" s="12">
        <f t="shared" si="764"/>
        <v>56789343.273627996</v>
      </c>
      <c r="Y428" s="9" t="s">
        <v>2244</v>
      </c>
      <c r="Z428" s="15">
        <v>0</v>
      </c>
      <c r="AA428" s="15">
        <v>0</v>
      </c>
      <c r="AB428" s="15">
        <v>0</v>
      </c>
      <c r="AC428" s="15">
        <v>0</v>
      </c>
      <c r="AD428" s="41"/>
    </row>
    <row r="429" spans="1:30" s="6" customFormat="1" ht="93.6" customHeight="1" x14ac:dyDescent="0.25">
      <c r="A429" s="38">
        <f>IF(OR(D429=0,D429=""),"",COUNTA($D$380:D429))</f>
        <v>42</v>
      </c>
      <c r="B429" s="9" t="s">
        <v>728</v>
      </c>
      <c r="C429" s="11" t="s">
        <v>729</v>
      </c>
      <c r="D429" s="15">
        <v>1974</v>
      </c>
      <c r="E429" s="12">
        <v>5919.81</v>
      </c>
      <c r="F429" s="12">
        <v>4239.8100000000004</v>
      </c>
      <c r="G429" s="12">
        <v>1680</v>
      </c>
      <c r="H429" s="9" t="s">
        <v>48</v>
      </c>
      <c r="I429" s="9"/>
      <c r="J429" s="9"/>
      <c r="K429" s="9"/>
      <c r="L429" s="12">
        <f t="shared" si="788"/>
        <v>4007711.37</v>
      </c>
      <c r="M429" s="12">
        <f t="shared" si="789"/>
        <v>7180729.5300000003</v>
      </c>
      <c r="N429" s="12">
        <f t="shared" si="790"/>
        <v>3670282.2</v>
      </c>
      <c r="O429" s="12">
        <f t="shared" si="791"/>
        <v>5108796.03</v>
      </c>
      <c r="P429" s="12">
        <f t="shared" si="792"/>
        <v>3232216.2600000002</v>
      </c>
      <c r="Q429" s="12"/>
      <c r="R429" s="12"/>
      <c r="S429" s="12">
        <f t="shared" si="793"/>
        <v>1758183.57</v>
      </c>
      <c r="T429" s="12">
        <f t="shared" si="794"/>
        <v>16403793.510000002</v>
      </c>
      <c r="U429" s="12">
        <f t="shared" si="795"/>
        <v>657098.91</v>
      </c>
      <c r="V429" s="12">
        <f t="shared" si="796"/>
        <v>207193.35</v>
      </c>
      <c r="W429" s="12">
        <f t="shared" si="797"/>
        <v>899202.56353200006</v>
      </c>
      <c r="X429" s="12">
        <f t="shared" si="764"/>
        <v>43125207.293532006</v>
      </c>
      <c r="Y429" s="9" t="s">
        <v>2244</v>
      </c>
      <c r="Z429" s="15">
        <v>0</v>
      </c>
      <c r="AA429" s="15">
        <v>0</v>
      </c>
      <c r="AB429" s="15">
        <v>0</v>
      </c>
      <c r="AC429" s="15">
        <v>0</v>
      </c>
      <c r="AD429" s="41"/>
    </row>
    <row r="430" spans="1:30" s="6" customFormat="1" ht="93.75" customHeight="1" x14ac:dyDescent="0.25">
      <c r="A430" s="38">
        <f>IF(OR(D430=0,D430=""),"",COUNTA($D$380:D430))</f>
        <v>43</v>
      </c>
      <c r="B430" s="9" t="s">
        <v>730</v>
      </c>
      <c r="C430" s="11" t="s">
        <v>731</v>
      </c>
      <c r="D430" s="15">
        <v>1974</v>
      </c>
      <c r="E430" s="12">
        <v>3655.11</v>
      </c>
      <c r="F430" s="12">
        <v>2709.91</v>
      </c>
      <c r="G430" s="12">
        <v>945.2</v>
      </c>
      <c r="H430" s="9" t="s">
        <v>48</v>
      </c>
      <c r="I430" s="9"/>
      <c r="J430" s="9"/>
      <c r="K430" s="9"/>
      <c r="L430" s="12">
        <f t="shared" si="788"/>
        <v>2474509.4700000002</v>
      </c>
      <c r="M430" s="12">
        <f t="shared" si="789"/>
        <v>4433648.43</v>
      </c>
      <c r="N430" s="12">
        <f t="shared" si="790"/>
        <v>2266168.2000000002</v>
      </c>
      <c r="O430" s="12">
        <f t="shared" si="791"/>
        <v>3154359.93</v>
      </c>
      <c r="P430" s="12">
        <f t="shared" si="792"/>
        <v>1995690.06</v>
      </c>
      <c r="Q430" s="12"/>
      <c r="R430" s="12"/>
      <c r="S430" s="12">
        <f t="shared" si="793"/>
        <v>1085567.67</v>
      </c>
      <c r="T430" s="12">
        <f t="shared" si="794"/>
        <v>10128309.810000001</v>
      </c>
      <c r="U430" s="12">
        <f t="shared" si="795"/>
        <v>405717.21</v>
      </c>
      <c r="V430" s="12">
        <f t="shared" si="796"/>
        <v>127928.85</v>
      </c>
      <c r="W430" s="12">
        <f t="shared" si="797"/>
        <v>555200.97469199996</v>
      </c>
      <c r="X430" s="12">
        <f t="shared" si="764"/>
        <v>26627100.604692001</v>
      </c>
      <c r="Y430" s="9" t="s">
        <v>2244</v>
      </c>
      <c r="Z430" s="15">
        <v>0</v>
      </c>
      <c r="AA430" s="15">
        <v>0</v>
      </c>
      <c r="AB430" s="15">
        <v>0</v>
      </c>
      <c r="AC430" s="15">
        <v>0</v>
      </c>
      <c r="AD430" s="41"/>
    </row>
    <row r="431" spans="1:30" s="6" customFormat="1" ht="93.75" customHeight="1" x14ac:dyDescent="0.25">
      <c r="A431" s="38">
        <f>IF(OR(D431=0,D431=""),"",COUNTA($D$380:D431))</f>
        <v>44</v>
      </c>
      <c r="B431" s="9" t="s">
        <v>732</v>
      </c>
      <c r="C431" s="11" t="s">
        <v>733</v>
      </c>
      <c r="D431" s="15">
        <v>1973</v>
      </c>
      <c r="E431" s="12">
        <v>5930.6</v>
      </c>
      <c r="F431" s="12">
        <v>4222.21</v>
      </c>
      <c r="G431" s="12">
        <v>1708.4</v>
      </c>
      <c r="H431" s="9" t="s">
        <v>48</v>
      </c>
      <c r="I431" s="9"/>
      <c r="J431" s="9"/>
      <c r="K431" s="9"/>
      <c r="L431" s="12">
        <f t="shared" si="788"/>
        <v>4015016.2</v>
      </c>
      <c r="M431" s="12">
        <f t="shared" si="789"/>
        <v>7193817.8000000007</v>
      </c>
      <c r="N431" s="12">
        <f t="shared" si="790"/>
        <v>3676972</v>
      </c>
      <c r="O431" s="12">
        <f t="shared" si="791"/>
        <v>5118107.8000000007</v>
      </c>
      <c r="P431" s="12">
        <f t="shared" si="792"/>
        <v>3238107.6</v>
      </c>
      <c r="Q431" s="12"/>
      <c r="R431" s="12"/>
      <c r="S431" s="12">
        <f t="shared" si="793"/>
        <v>1761388.2000000002</v>
      </c>
      <c r="T431" s="12">
        <f t="shared" si="794"/>
        <v>16433692.600000001</v>
      </c>
      <c r="U431" s="12">
        <f t="shared" si="795"/>
        <v>658296.60000000009</v>
      </c>
      <c r="V431" s="12">
        <f t="shared" si="796"/>
        <v>207571</v>
      </c>
      <c r="W431" s="12">
        <f t="shared" si="797"/>
        <v>900841.53432000009</v>
      </c>
      <c r="X431" s="12">
        <f t="shared" si="764"/>
        <v>43203811.334320001</v>
      </c>
      <c r="Y431" s="9" t="s">
        <v>2244</v>
      </c>
      <c r="Z431" s="15">
        <v>0</v>
      </c>
      <c r="AA431" s="15">
        <v>0</v>
      </c>
      <c r="AB431" s="15">
        <v>0</v>
      </c>
      <c r="AC431" s="15">
        <v>0</v>
      </c>
      <c r="AD431" s="41"/>
    </row>
    <row r="432" spans="1:30" s="6" customFormat="1" ht="108.75" customHeight="1" x14ac:dyDescent="0.25">
      <c r="A432" s="38">
        <f>IF(OR(D432=0,D432=""),"",COUNTA($D$380:D432))</f>
        <v>45</v>
      </c>
      <c r="B432" s="9" t="s">
        <v>734</v>
      </c>
      <c r="C432" s="11" t="s">
        <v>735</v>
      </c>
      <c r="D432" s="15">
        <v>1973</v>
      </c>
      <c r="E432" s="12">
        <v>4251.6000000000004</v>
      </c>
      <c r="F432" s="12">
        <v>2606.3000000000002</v>
      </c>
      <c r="G432" s="12">
        <v>1645.3</v>
      </c>
      <c r="H432" s="9" t="s">
        <v>48</v>
      </c>
      <c r="I432" s="9"/>
      <c r="J432" s="9"/>
      <c r="K432" s="9"/>
      <c r="L432" s="12">
        <f t="shared" si="788"/>
        <v>2878333.2</v>
      </c>
      <c r="M432" s="12">
        <f t="shared" si="789"/>
        <v>5157190.8000000007</v>
      </c>
      <c r="N432" s="12">
        <f t="shared" si="790"/>
        <v>2635992</v>
      </c>
      <c r="O432" s="12">
        <f t="shared" si="791"/>
        <v>3669130.8000000003</v>
      </c>
      <c r="P432" s="12">
        <f t="shared" si="792"/>
        <v>2321373.6</v>
      </c>
      <c r="Q432" s="12"/>
      <c r="R432" s="12"/>
      <c r="S432" s="12">
        <f t="shared" si="793"/>
        <v>1262725.2000000002</v>
      </c>
      <c r="T432" s="12">
        <f t="shared" si="794"/>
        <v>11781183.600000001</v>
      </c>
      <c r="U432" s="12">
        <f t="shared" si="795"/>
        <v>471927.60000000003</v>
      </c>
      <c r="V432" s="12">
        <f t="shared" si="796"/>
        <v>148806</v>
      </c>
      <c r="W432" s="12">
        <f t="shared" si="797"/>
        <v>645806.13552000001</v>
      </c>
      <c r="X432" s="12">
        <f t="shared" si="764"/>
        <v>30972468.935520004</v>
      </c>
      <c r="Y432" s="9" t="s">
        <v>2244</v>
      </c>
      <c r="Z432" s="15">
        <v>0</v>
      </c>
      <c r="AA432" s="15">
        <v>0</v>
      </c>
      <c r="AB432" s="15">
        <v>0</v>
      </c>
      <c r="AC432" s="15">
        <v>0</v>
      </c>
      <c r="AD432" s="41"/>
    </row>
    <row r="433" spans="1:30" s="6" customFormat="1" ht="93.75" customHeight="1" x14ac:dyDescent="0.25">
      <c r="A433" s="38">
        <f>IF(OR(D433=0,D433=""),"",COUNTA($D$380:D433))</f>
        <v>46</v>
      </c>
      <c r="B433" s="9" t="s">
        <v>736</v>
      </c>
      <c r="C433" s="11" t="s">
        <v>737</v>
      </c>
      <c r="D433" s="15">
        <v>1973</v>
      </c>
      <c r="E433" s="12">
        <v>5852</v>
      </c>
      <c r="F433" s="12">
        <v>4207.7</v>
      </c>
      <c r="G433" s="12">
        <v>1644.3</v>
      </c>
      <c r="H433" s="9" t="s">
        <v>48</v>
      </c>
      <c r="I433" s="9"/>
      <c r="J433" s="9"/>
      <c r="K433" s="9"/>
      <c r="L433" s="12">
        <f t="shared" si="788"/>
        <v>3961804</v>
      </c>
      <c r="M433" s="12">
        <f t="shared" si="789"/>
        <v>7098476</v>
      </c>
      <c r="N433" s="12">
        <f t="shared" si="790"/>
        <v>3628240</v>
      </c>
      <c r="O433" s="12">
        <f t="shared" si="791"/>
        <v>5050276</v>
      </c>
      <c r="P433" s="12">
        <f t="shared" si="792"/>
        <v>3195192</v>
      </c>
      <c r="Q433" s="12"/>
      <c r="R433" s="12"/>
      <c r="S433" s="12">
        <f t="shared" si="793"/>
        <v>1738044</v>
      </c>
      <c r="T433" s="12"/>
      <c r="U433" s="12">
        <f t="shared" si="795"/>
        <v>649572</v>
      </c>
      <c r="V433" s="12">
        <f t="shared" si="796"/>
        <v>204820</v>
      </c>
      <c r="W433" s="12">
        <f t="shared" si="797"/>
        <v>541882.32559999998</v>
      </c>
      <c r="X433" s="12">
        <f t="shared" si="764"/>
        <v>26068306.325599998</v>
      </c>
      <c r="Y433" s="9" t="s">
        <v>2244</v>
      </c>
      <c r="Z433" s="15">
        <v>0</v>
      </c>
      <c r="AA433" s="15">
        <v>0</v>
      </c>
      <c r="AB433" s="15">
        <v>0</v>
      </c>
      <c r="AC433" s="15">
        <v>0</v>
      </c>
      <c r="AD433" s="41"/>
    </row>
    <row r="434" spans="1:30" s="6" customFormat="1" ht="93.75" customHeight="1" x14ac:dyDescent="0.25">
      <c r="A434" s="38">
        <f>IF(OR(D434=0,D434=""),"",COUNTA($D$380:D434))</f>
        <v>47</v>
      </c>
      <c r="B434" s="9" t="s">
        <v>738</v>
      </c>
      <c r="C434" s="11" t="s">
        <v>739</v>
      </c>
      <c r="D434" s="15">
        <v>1975</v>
      </c>
      <c r="E434" s="12">
        <v>7687.6</v>
      </c>
      <c r="F434" s="12">
        <v>3220.3</v>
      </c>
      <c r="G434" s="12">
        <v>4467.2999999999993</v>
      </c>
      <c r="H434" s="9" t="s">
        <v>497</v>
      </c>
      <c r="I434" s="9"/>
      <c r="J434" s="9"/>
      <c r="K434" s="9"/>
      <c r="L434" s="12">
        <f>432*E434</f>
        <v>3321043.2</v>
      </c>
      <c r="M434" s="12">
        <f>1097*E434</f>
        <v>8433297.2000000011</v>
      </c>
      <c r="N434" s="12"/>
      <c r="O434" s="12">
        <f>398*E434</f>
        <v>3059664.8000000003</v>
      </c>
      <c r="P434" s="12">
        <f>670*E434</f>
        <v>5150692</v>
      </c>
      <c r="Q434" s="12"/>
      <c r="R434" s="12">
        <f>1165*E434</f>
        <v>8956054</v>
      </c>
      <c r="S434" s="12">
        <f>100*E434</f>
        <v>768760</v>
      </c>
      <c r="T434" s="12"/>
      <c r="U434" s="12">
        <f>80*E434</f>
        <v>615008</v>
      </c>
      <c r="V434" s="12"/>
      <c r="W434" s="12">
        <f t="shared" si="797"/>
        <v>648516.71088000003</v>
      </c>
      <c r="X434" s="12">
        <f t="shared" si="764"/>
        <v>30953035.910880003</v>
      </c>
      <c r="Y434" s="9" t="s">
        <v>2244</v>
      </c>
      <c r="Z434" s="15">
        <v>0</v>
      </c>
      <c r="AA434" s="15">
        <v>0</v>
      </c>
      <c r="AB434" s="15">
        <v>0</v>
      </c>
      <c r="AC434" s="15">
        <v>0</v>
      </c>
      <c r="AD434" s="41"/>
    </row>
    <row r="435" spans="1:30" s="6" customFormat="1" ht="93.75" customHeight="1" x14ac:dyDescent="0.25">
      <c r="A435" s="38">
        <f>IF(OR(D435=0,D435=""),"",COUNTA($D$380:D435))</f>
        <v>48</v>
      </c>
      <c r="B435" s="9" t="s">
        <v>740</v>
      </c>
      <c r="C435" s="11" t="s">
        <v>741</v>
      </c>
      <c r="D435" s="15">
        <v>1974</v>
      </c>
      <c r="E435" s="12">
        <v>3080.5</v>
      </c>
      <c r="F435" s="12">
        <v>947.1</v>
      </c>
      <c r="G435" s="12">
        <v>905.4</v>
      </c>
      <c r="H435" s="9" t="s">
        <v>48</v>
      </c>
      <c r="I435" s="9"/>
      <c r="J435" s="9"/>
      <c r="K435" s="9"/>
      <c r="L435" s="12">
        <f t="shared" ref="L435:L436" si="798">677*E435</f>
        <v>2085498.5</v>
      </c>
      <c r="M435" s="12">
        <f t="shared" ref="M435:M436" si="799">1213*E435</f>
        <v>3736646.5</v>
      </c>
      <c r="N435" s="12">
        <f t="shared" ref="N435:N436" si="800">620*E435</f>
        <v>1909910</v>
      </c>
      <c r="O435" s="12">
        <f t="shared" ref="O435:O436" si="801">863*E435</f>
        <v>2658471.5</v>
      </c>
      <c r="P435" s="12">
        <f t="shared" ref="P435:P436" si="802">546*E435</f>
        <v>1681953</v>
      </c>
      <c r="Q435" s="12"/>
      <c r="R435" s="12"/>
      <c r="S435" s="12">
        <f t="shared" ref="S435:S436" si="803">297*E435</f>
        <v>914908.5</v>
      </c>
      <c r="T435" s="12">
        <f t="shared" ref="T435:T436" si="804">2771*E435</f>
        <v>8536065.5</v>
      </c>
      <c r="U435" s="12">
        <f t="shared" ref="U435:U436" si="805">111*E435</f>
        <v>341935.5</v>
      </c>
      <c r="V435" s="12">
        <f t="shared" ref="V435:V436" si="806">35*E435</f>
        <v>107817.5</v>
      </c>
      <c r="W435" s="12">
        <f t="shared" si="797"/>
        <v>467919.32459999999</v>
      </c>
      <c r="X435" s="12">
        <f t="shared" si="764"/>
        <v>22441125.8246</v>
      </c>
      <c r="Y435" s="9" t="s">
        <v>2244</v>
      </c>
      <c r="Z435" s="15">
        <v>0</v>
      </c>
      <c r="AA435" s="15">
        <v>0</v>
      </c>
      <c r="AB435" s="15">
        <v>0</v>
      </c>
      <c r="AC435" s="15">
        <v>0</v>
      </c>
      <c r="AD435" s="41"/>
    </row>
    <row r="436" spans="1:30" s="6" customFormat="1" ht="93.75" customHeight="1" x14ac:dyDescent="0.25">
      <c r="A436" s="38">
        <f>IF(OR(D436=0,D436=""),"",COUNTA($D$380:D436))</f>
        <v>49</v>
      </c>
      <c r="B436" s="9" t="s">
        <v>742</v>
      </c>
      <c r="C436" s="11" t="s">
        <v>743</v>
      </c>
      <c r="D436" s="15">
        <v>1974</v>
      </c>
      <c r="E436" s="12">
        <v>2919.4</v>
      </c>
      <c r="F436" s="12">
        <v>2129.1999999999998</v>
      </c>
      <c r="G436" s="12">
        <v>790.2</v>
      </c>
      <c r="H436" s="9" t="s">
        <v>48</v>
      </c>
      <c r="I436" s="9"/>
      <c r="J436" s="9"/>
      <c r="K436" s="9"/>
      <c r="L436" s="12">
        <f t="shared" si="798"/>
        <v>1976433.8</v>
      </c>
      <c r="M436" s="12">
        <f t="shared" si="799"/>
        <v>3541232.2</v>
      </c>
      <c r="N436" s="12">
        <f t="shared" si="800"/>
        <v>1810028</v>
      </c>
      <c r="O436" s="12">
        <f t="shared" si="801"/>
        <v>2519442.2000000002</v>
      </c>
      <c r="P436" s="12">
        <f t="shared" si="802"/>
        <v>1593992.4000000001</v>
      </c>
      <c r="Q436" s="12"/>
      <c r="R436" s="12"/>
      <c r="S436" s="12">
        <f t="shared" si="803"/>
        <v>867061.8</v>
      </c>
      <c r="T436" s="12">
        <f t="shared" si="804"/>
        <v>8089657.4000000004</v>
      </c>
      <c r="U436" s="12">
        <f t="shared" si="805"/>
        <v>324053.40000000002</v>
      </c>
      <c r="V436" s="12">
        <f t="shared" si="806"/>
        <v>102179</v>
      </c>
      <c r="W436" s="12">
        <f t="shared" si="797"/>
        <v>443448.68567999994</v>
      </c>
      <c r="X436" s="12">
        <f t="shared" si="764"/>
        <v>21267528.885679998</v>
      </c>
      <c r="Y436" s="9" t="s">
        <v>2244</v>
      </c>
      <c r="Z436" s="15">
        <v>0</v>
      </c>
      <c r="AA436" s="15">
        <v>0</v>
      </c>
      <c r="AB436" s="15">
        <v>0</v>
      </c>
      <c r="AC436" s="15">
        <v>0</v>
      </c>
      <c r="AD436" s="41"/>
    </row>
    <row r="437" spans="1:30" s="6" customFormat="1" ht="93.75" customHeight="1" x14ac:dyDescent="0.25">
      <c r="A437" s="38">
        <f>IF(OR(D437=0,D437=""),"",COUNTA($D$380:D437))</f>
        <v>50</v>
      </c>
      <c r="B437" s="9" t="s">
        <v>744</v>
      </c>
      <c r="C437" s="11" t="s">
        <v>745</v>
      </c>
      <c r="D437" s="15">
        <v>1971</v>
      </c>
      <c r="E437" s="12">
        <v>3198.2</v>
      </c>
      <c r="F437" s="12">
        <v>2180.9</v>
      </c>
      <c r="G437" s="12">
        <v>0</v>
      </c>
      <c r="H437" s="9" t="s">
        <v>497</v>
      </c>
      <c r="I437" s="9"/>
      <c r="J437" s="9"/>
      <c r="K437" s="9"/>
      <c r="L437" s="12"/>
      <c r="M437" s="12"/>
      <c r="N437" s="12">
        <f t="shared" ref="N437:N438" si="807">633*E437</f>
        <v>2024460.5999999999</v>
      </c>
      <c r="O437" s="12"/>
      <c r="P437" s="12"/>
      <c r="Q437" s="12"/>
      <c r="R437" s="12"/>
      <c r="S437" s="12"/>
      <c r="T437" s="12"/>
      <c r="U437" s="12"/>
      <c r="V437" s="12">
        <f t="shared" ref="V437:V438" si="808">34*E437</f>
        <v>108738.79999999999</v>
      </c>
      <c r="W437" s="9"/>
      <c r="X437" s="12">
        <f t="shared" si="764"/>
        <v>2133199.4</v>
      </c>
      <c r="Y437" s="9" t="s">
        <v>2244</v>
      </c>
      <c r="Z437" s="15">
        <v>0</v>
      </c>
      <c r="AA437" s="15">
        <v>0</v>
      </c>
      <c r="AB437" s="15">
        <v>0</v>
      </c>
      <c r="AC437" s="15">
        <v>0</v>
      </c>
      <c r="AD437" s="41"/>
    </row>
    <row r="438" spans="1:30" s="6" customFormat="1" ht="93.75" customHeight="1" x14ac:dyDescent="0.25">
      <c r="A438" s="38">
        <f>IF(OR(D438=0,D438=""),"",COUNTA($D$380:D438))</f>
        <v>51</v>
      </c>
      <c r="B438" s="9" t="s">
        <v>746</v>
      </c>
      <c r="C438" s="11" t="s">
        <v>747</v>
      </c>
      <c r="D438" s="15">
        <v>1973</v>
      </c>
      <c r="E438" s="12">
        <v>3334.2</v>
      </c>
      <c r="F438" s="12">
        <v>2308.5</v>
      </c>
      <c r="G438" s="12">
        <v>0</v>
      </c>
      <c r="H438" s="9" t="s">
        <v>497</v>
      </c>
      <c r="I438" s="9"/>
      <c r="J438" s="9"/>
      <c r="K438" s="9"/>
      <c r="L438" s="12">
        <f>432*E438</f>
        <v>1440374.4</v>
      </c>
      <c r="M438" s="12">
        <f>1097*E438</f>
        <v>3657617.4</v>
      </c>
      <c r="N438" s="12">
        <f t="shared" si="807"/>
        <v>2110548.6</v>
      </c>
      <c r="O438" s="12">
        <f>398*E438</f>
        <v>1327011.5999999999</v>
      </c>
      <c r="P438" s="12">
        <f>670*E438</f>
        <v>2233914</v>
      </c>
      <c r="Q438" s="12"/>
      <c r="R438" s="12"/>
      <c r="S438" s="12">
        <f>100*E438</f>
        <v>333420</v>
      </c>
      <c r="T438" s="12">
        <f t="shared" ref="T438" si="809">2558*E438</f>
        <v>8528883.5999999996</v>
      </c>
      <c r="U438" s="12">
        <f>80*E438</f>
        <v>266736</v>
      </c>
      <c r="V438" s="12">
        <f t="shared" si="808"/>
        <v>113362.79999999999</v>
      </c>
      <c r="W438" s="12">
        <f t="shared" ref="W438" si="810">(L438+M438+N438+O438+P438+Q438+R438+S438+T438+U438)*0.0214</f>
        <v>425828.01984000002</v>
      </c>
      <c r="X438" s="12">
        <f t="shared" si="764"/>
        <v>20437696.419840001</v>
      </c>
      <c r="Y438" s="9" t="s">
        <v>2244</v>
      </c>
      <c r="Z438" s="15">
        <v>0</v>
      </c>
      <c r="AA438" s="15">
        <v>0</v>
      </c>
      <c r="AB438" s="15">
        <v>0</v>
      </c>
      <c r="AC438" s="15">
        <v>0</v>
      </c>
      <c r="AD438" s="41"/>
    </row>
    <row r="439" spans="1:30" s="6" customFormat="1" ht="93.75" customHeight="1" x14ac:dyDescent="0.25">
      <c r="A439" s="38">
        <f>IF(OR(D439=0,D439=""),"",COUNTA($D$380:D439))</f>
        <v>52</v>
      </c>
      <c r="B439" s="9" t="s">
        <v>748</v>
      </c>
      <c r="C439" s="11" t="s">
        <v>749</v>
      </c>
      <c r="D439" s="15">
        <v>1971</v>
      </c>
      <c r="E439" s="12">
        <v>5904</v>
      </c>
      <c r="F439" s="12">
        <v>4292.3999999999996</v>
      </c>
      <c r="G439" s="12">
        <v>1611.6</v>
      </c>
      <c r="H439" s="9" t="s">
        <v>48</v>
      </c>
      <c r="I439" s="9"/>
      <c r="J439" s="9"/>
      <c r="K439" s="9"/>
      <c r="L439" s="12"/>
      <c r="M439" s="12"/>
      <c r="N439" s="12">
        <f>620*E439</f>
        <v>3660480</v>
      </c>
      <c r="O439" s="12"/>
      <c r="P439" s="12"/>
      <c r="Q439" s="12"/>
      <c r="R439" s="12"/>
      <c r="S439" s="12"/>
      <c r="T439" s="12"/>
      <c r="U439" s="12"/>
      <c r="V439" s="12">
        <f>35*E439</f>
        <v>206640</v>
      </c>
      <c r="W439" s="9"/>
      <c r="X439" s="12">
        <f t="shared" si="764"/>
        <v>3867120</v>
      </c>
      <c r="Y439" s="9" t="s">
        <v>2244</v>
      </c>
      <c r="Z439" s="15">
        <v>0</v>
      </c>
      <c r="AA439" s="15">
        <v>0</v>
      </c>
      <c r="AB439" s="15">
        <v>0</v>
      </c>
      <c r="AC439" s="15">
        <v>0</v>
      </c>
      <c r="AD439" s="41"/>
    </row>
    <row r="440" spans="1:30" s="6" customFormat="1" ht="93.75" customHeight="1" x14ac:dyDescent="0.25">
      <c r="A440" s="38">
        <f>IF(OR(D440=0,D440=""),"",COUNTA($D$380:D440))</f>
        <v>53</v>
      </c>
      <c r="B440" s="9" t="s">
        <v>750</v>
      </c>
      <c r="C440" s="11" t="s">
        <v>751</v>
      </c>
      <c r="D440" s="15">
        <v>1973</v>
      </c>
      <c r="E440" s="12">
        <v>4568</v>
      </c>
      <c r="F440" s="12">
        <v>2063.1</v>
      </c>
      <c r="G440" s="12">
        <v>247.8</v>
      </c>
      <c r="H440" s="9" t="s">
        <v>497</v>
      </c>
      <c r="I440" s="9"/>
      <c r="J440" s="9"/>
      <c r="K440" s="9"/>
      <c r="L440" s="12">
        <f t="shared" ref="L440:L441" si="811">432*E440</f>
        <v>1973376</v>
      </c>
      <c r="M440" s="12">
        <f t="shared" ref="M440:M441" si="812">1097*E440</f>
        <v>5011096</v>
      </c>
      <c r="N440" s="12"/>
      <c r="O440" s="12">
        <f t="shared" ref="O440:O441" si="813">398*E440</f>
        <v>1818064</v>
      </c>
      <c r="P440" s="12">
        <f t="shared" ref="P440:P441" si="814">670*E440</f>
        <v>3060560</v>
      </c>
      <c r="Q440" s="12"/>
      <c r="R440" s="12"/>
      <c r="S440" s="12">
        <f t="shared" ref="S440:S441" si="815">100*E440</f>
        <v>456800</v>
      </c>
      <c r="T440" s="12">
        <f t="shared" ref="T440:T441" si="816">2558*E440</f>
        <v>11684944</v>
      </c>
      <c r="U440" s="12">
        <f t="shared" ref="U440:U441" si="817">80*E440</f>
        <v>365440</v>
      </c>
      <c r="V440" s="12"/>
      <c r="W440" s="12">
        <f t="shared" ref="W440:W459" si="818">(L440+M440+N440+O440+P440+Q440+R440+S440+T440+U440)*0.0214</f>
        <v>521523.99199999997</v>
      </c>
      <c r="X440" s="12">
        <f t="shared" si="764"/>
        <v>24891803.991999999</v>
      </c>
      <c r="Y440" s="9" t="s">
        <v>2244</v>
      </c>
      <c r="Z440" s="15">
        <v>0</v>
      </c>
      <c r="AA440" s="15">
        <v>0</v>
      </c>
      <c r="AB440" s="15">
        <v>0</v>
      </c>
      <c r="AC440" s="15">
        <v>0</v>
      </c>
      <c r="AD440" s="41"/>
    </row>
    <row r="441" spans="1:30" s="6" customFormat="1" ht="93.75" customHeight="1" x14ac:dyDescent="0.25">
      <c r="A441" s="38">
        <f>IF(OR(D441=0,D441=""),"",COUNTA($D$380:D441))</f>
        <v>54</v>
      </c>
      <c r="B441" s="9" t="s">
        <v>752</v>
      </c>
      <c r="C441" s="11" t="s">
        <v>753</v>
      </c>
      <c r="D441" s="15">
        <v>1975</v>
      </c>
      <c r="E441" s="12">
        <v>3060.2</v>
      </c>
      <c r="F441" s="12">
        <v>2134.1</v>
      </c>
      <c r="G441" s="12">
        <v>927.1</v>
      </c>
      <c r="H441" s="9" t="s">
        <v>497</v>
      </c>
      <c r="I441" s="9"/>
      <c r="J441" s="9"/>
      <c r="K441" s="9"/>
      <c r="L441" s="12">
        <f t="shared" si="811"/>
        <v>1322006.3999999999</v>
      </c>
      <c r="M441" s="12">
        <f t="shared" si="812"/>
        <v>3357039.4</v>
      </c>
      <c r="N441" s="12">
        <f>633*E441</f>
        <v>1937106.5999999999</v>
      </c>
      <c r="O441" s="12">
        <f t="shared" si="813"/>
        <v>1217959.5999999999</v>
      </c>
      <c r="P441" s="12">
        <f t="shared" si="814"/>
        <v>2050333.9999999998</v>
      </c>
      <c r="Q441" s="12"/>
      <c r="R441" s="12">
        <f>1165*E441</f>
        <v>3565133</v>
      </c>
      <c r="S441" s="12">
        <f t="shared" si="815"/>
        <v>306020</v>
      </c>
      <c r="T441" s="12">
        <f t="shared" si="816"/>
        <v>7827991.5999999996</v>
      </c>
      <c r="U441" s="12">
        <f t="shared" si="817"/>
        <v>244816</v>
      </c>
      <c r="V441" s="12">
        <f>34*E441</f>
        <v>104046.79999999999</v>
      </c>
      <c r="W441" s="12">
        <f t="shared" si="818"/>
        <v>467127.90123999992</v>
      </c>
      <c r="X441" s="12">
        <f t="shared" si="764"/>
        <v>22399581.301239997</v>
      </c>
      <c r="Y441" s="9" t="s">
        <v>2244</v>
      </c>
      <c r="Z441" s="15">
        <v>0</v>
      </c>
      <c r="AA441" s="15">
        <v>0</v>
      </c>
      <c r="AB441" s="15">
        <v>0</v>
      </c>
      <c r="AC441" s="15">
        <v>0</v>
      </c>
      <c r="AD441" s="41"/>
    </row>
    <row r="442" spans="1:30" s="6" customFormat="1" ht="93.75" customHeight="1" x14ac:dyDescent="0.25">
      <c r="A442" s="38">
        <f>IF(OR(D442=0,D442=""),"",COUNTA($D$380:D442))</f>
        <v>55</v>
      </c>
      <c r="B442" s="9" t="s">
        <v>754</v>
      </c>
      <c r="C442" s="11" t="s">
        <v>755</v>
      </c>
      <c r="D442" s="15">
        <v>1973</v>
      </c>
      <c r="E442" s="12">
        <v>3237.6</v>
      </c>
      <c r="F442" s="12">
        <v>2698</v>
      </c>
      <c r="G442" s="12">
        <v>539.6</v>
      </c>
      <c r="H442" s="9" t="s">
        <v>48</v>
      </c>
      <c r="I442" s="9"/>
      <c r="J442" s="9"/>
      <c r="K442" s="9"/>
      <c r="L442" s="12">
        <f t="shared" ref="L442:L459" si="819">677*E442</f>
        <v>2191855.1999999997</v>
      </c>
      <c r="M442" s="12">
        <f t="shared" ref="M442:M459" si="820">1213*E442</f>
        <v>3927208.8</v>
      </c>
      <c r="N442" s="12">
        <f t="shared" ref="N442:N454" si="821">620*E442</f>
        <v>2007312</v>
      </c>
      <c r="O442" s="12">
        <f t="shared" ref="O442:O459" si="822">863*E442</f>
        <v>2794048.8</v>
      </c>
      <c r="P442" s="12">
        <f t="shared" ref="P442:P459" si="823">546*E442</f>
        <v>1767729.5999999999</v>
      </c>
      <c r="Q442" s="12"/>
      <c r="R442" s="12"/>
      <c r="S442" s="12">
        <f t="shared" ref="S442:S453" si="824">297*E442</f>
        <v>961567.2</v>
      </c>
      <c r="T442" s="12">
        <f t="shared" ref="T442:T459" si="825">2771*E442</f>
        <v>8971389.5999999996</v>
      </c>
      <c r="U442" s="12">
        <f t="shared" ref="U442:U459" si="826">111*E442</f>
        <v>359373.6</v>
      </c>
      <c r="V442" s="12">
        <f t="shared" ref="V442:V454" si="827">35*E442</f>
        <v>113316</v>
      </c>
      <c r="W442" s="12">
        <f t="shared" si="818"/>
        <v>491782.37471999996</v>
      </c>
      <c r="X442" s="12">
        <f t="shared" si="764"/>
        <v>23585583.17472</v>
      </c>
      <c r="Y442" s="9" t="s">
        <v>2244</v>
      </c>
      <c r="Z442" s="15">
        <v>0</v>
      </c>
      <c r="AA442" s="15">
        <v>0</v>
      </c>
      <c r="AB442" s="15">
        <v>0</v>
      </c>
      <c r="AC442" s="15">
        <v>0</v>
      </c>
      <c r="AD442" s="41"/>
    </row>
    <row r="443" spans="1:30" s="6" customFormat="1" ht="93.75" customHeight="1" x14ac:dyDescent="0.25">
      <c r="A443" s="38">
        <f>IF(OR(D443=0,D443=""),"",COUNTA($D$380:D443))</f>
        <v>56</v>
      </c>
      <c r="B443" s="9" t="s">
        <v>756</v>
      </c>
      <c r="C443" s="11" t="s">
        <v>757</v>
      </c>
      <c r="D443" s="15">
        <v>1973</v>
      </c>
      <c r="E443" s="12">
        <v>7773.65</v>
      </c>
      <c r="F443" s="12">
        <v>5596.65</v>
      </c>
      <c r="G443" s="12">
        <v>2177</v>
      </c>
      <c r="H443" s="9" t="s">
        <v>48</v>
      </c>
      <c r="I443" s="9"/>
      <c r="J443" s="9"/>
      <c r="K443" s="9"/>
      <c r="L443" s="12">
        <f t="shared" si="819"/>
        <v>5262761.05</v>
      </c>
      <c r="M443" s="12">
        <f t="shared" si="820"/>
        <v>9429437.4499999993</v>
      </c>
      <c r="N443" s="12">
        <f t="shared" si="821"/>
        <v>4819663</v>
      </c>
      <c r="O443" s="12">
        <f t="shared" si="822"/>
        <v>6708659.9499999993</v>
      </c>
      <c r="P443" s="12">
        <f t="shared" si="823"/>
        <v>4244412.8999999994</v>
      </c>
      <c r="Q443" s="12"/>
      <c r="R443" s="12"/>
      <c r="S443" s="12">
        <f t="shared" si="824"/>
        <v>2308774.0499999998</v>
      </c>
      <c r="T443" s="12">
        <f t="shared" si="825"/>
        <v>21540784.149999999</v>
      </c>
      <c r="U443" s="12">
        <f t="shared" si="826"/>
        <v>862875.14999999991</v>
      </c>
      <c r="V443" s="12">
        <f t="shared" si="827"/>
        <v>272077.75</v>
      </c>
      <c r="W443" s="12">
        <f t="shared" si="818"/>
        <v>1180795.6687799999</v>
      </c>
      <c r="X443" s="12">
        <f t="shared" si="764"/>
        <v>56630241.118779995</v>
      </c>
      <c r="Y443" s="9" t="s">
        <v>2244</v>
      </c>
      <c r="Z443" s="15">
        <v>0</v>
      </c>
      <c r="AA443" s="15">
        <v>0</v>
      </c>
      <c r="AB443" s="15">
        <v>0</v>
      </c>
      <c r="AC443" s="15">
        <v>0</v>
      </c>
      <c r="AD443" s="41"/>
    </row>
    <row r="444" spans="1:30" s="6" customFormat="1" ht="93.75" customHeight="1" x14ac:dyDescent="0.25">
      <c r="A444" s="38">
        <f>IF(OR(D444=0,D444=""),"",COUNTA($D$380:D444))</f>
        <v>57</v>
      </c>
      <c r="B444" s="9" t="s">
        <v>758</v>
      </c>
      <c r="C444" s="11" t="s">
        <v>759</v>
      </c>
      <c r="D444" s="15">
        <v>1973</v>
      </c>
      <c r="E444" s="12">
        <v>5996</v>
      </c>
      <c r="F444" s="12">
        <v>4305.8</v>
      </c>
      <c r="G444" s="12">
        <v>1690.2</v>
      </c>
      <c r="H444" s="9" t="s">
        <v>48</v>
      </c>
      <c r="I444" s="9"/>
      <c r="J444" s="9"/>
      <c r="K444" s="9"/>
      <c r="L444" s="12">
        <f t="shared" si="819"/>
        <v>4059292</v>
      </c>
      <c r="M444" s="12">
        <f t="shared" si="820"/>
        <v>7273148</v>
      </c>
      <c r="N444" s="12">
        <f t="shared" si="821"/>
        <v>3717520</v>
      </c>
      <c r="O444" s="12">
        <f t="shared" si="822"/>
        <v>5174548</v>
      </c>
      <c r="P444" s="12">
        <f t="shared" si="823"/>
        <v>3273816</v>
      </c>
      <c r="Q444" s="12"/>
      <c r="R444" s="12">
        <f t="shared" ref="R444:R459" si="828">2340*E444</f>
        <v>14030640</v>
      </c>
      <c r="S444" s="12">
        <f t="shared" si="824"/>
        <v>1780812</v>
      </c>
      <c r="T444" s="12">
        <f t="shared" si="825"/>
        <v>16614916</v>
      </c>
      <c r="U444" s="12">
        <f t="shared" si="826"/>
        <v>665556</v>
      </c>
      <c r="V444" s="12">
        <f t="shared" si="827"/>
        <v>209860</v>
      </c>
      <c r="W444" s="12">
        <f t="shared" si="818"/>
        <v>1211031.3071999999</v>
      </c>
      <c r="X444" s="12">
        <f t="shared" si="764"/>
        <v>58011139.3072</v>
      </c>
      <c r="Y444" s="9" t="s">
        <v>2244</v>
      </c>
      <c r="Z444" s="15">
        <v>0</v>
      </c>
      <c r="AA444" s="15">
        <v>0</v>
      </c>
      <c r="AB444" s="15">
        <v>0</v>
      </c>
      <c r="AC444" s="15">
        <v>0</v>
      </c>
      <c r="AD444" s="41"/>
    </row>
    <row r="445" spans="1:30" s="6" customFormat="1" ht="93.75" customHeight="1" x14ac:dyDescent="0.25">
      <c r="A445" s="38">
        <f>IF(OR(D445=0,D445=""),"",COUNTA($D$380:D445))</f>
        <v>58</v>
      </c>
      <c r="B445" s="9" t="s">
        <v>760</v>
      </c>
      <c r="C445" s="11" t="s">
        <v>761</v>
      </c>
      <c r="D445" s="15">
        <v>1973</v>
      </c>
      <c r="E445" s="12">
        <v>3295.4</v>
      </c>
      <c r="F445" s="12">
        <v>2712.2</v>
      </c>
      <c r="G445" s="12">
        <v>583.20000000000005</v>
      </c>
      <c r="H445" s="9" t="s">
        <v>48</v>
      </c>
      <c r="I445" s="9"/>
      <c r="J445" s="9"/>
      <c r="K445" s="9"/>
      <c r="L445" s="12">
        <f t="shared" si="819"/>
        <v>2230985.8000000003</v>
      </c>
      <c r="M445" s="12">
        <f t="shared" si="820"/>
        <v>3997320.2</v>
      </c>
      <c r="N445" s="12">
        <f t="shared" si="821"/>
        <v>2043148</v>
      </c>
      <c r="O445" s="12">
        <f t="shared" si="822"/>
        <v>2843930.2</v>
      </c>
      <c r="P445" s="12">
        <f t="shared" si="823"/>
        <v>1799288.4000000001</v>
      </c>
      <c r="Q445" s="12"/>
      <c r="R445" s="12">
        <f t="shared" si="828"/>
        <v>7711236</v>
      </c>
      <c r="S445" s="12">
        <f t="shared" si="824"/>
        <v>978733.8</v>
      </c>
      <c r="T445" s="12">
        <f t="shared" si="825"/>
        <v>9131553.4000000004</v>
      </c>
      <c r="U445" s="12">
        <f t="shared" si="826"/>
        <v>365789.4</v>
      </c>
      <c r="V445" s="12">
        <f t="shared" si="827"/>
        <v>115339</v>
      </c>
      <c r="W445" s="12">
        <f t="shared" si="818"/>
        <v>665582.48328000004</v>
      </c>
      <c r="X445" s="12">
        <f t="shared" si="764"/>
        <v>31882906.683280002</v>
      </c>
      <c r="Y445" s="9" t="s">
        <v>2244</v>
      </c>
      <c r="Z445" s="15">
        <v>0</v>
      </c>
      <c r="AA445" s="15">
        <v>0</v>
      </c>
      <c r="AB445" s="15">
        <v>0</v>
      </c>
      <c r="AC445" s="15">
        <v>0</v>
      </c>
      <c r="AD445" s="41"/>
    </row>
    <row r="446" spans="1:30" s="6" customFormat="1" ht="93.75" customHeight="1" x14ac:dyDescent="0.25">
      <c r="A446" s="38">
        <f>IF(OR(D446=0,D446=""),"",COUNTA($D$380:D446))</f>
        <v>59</v>
      </c>
      <c r="B446" s="9" t="s">
        <v>762</v>
      </c>
      <c r="C446" s="11" t="s">
        <v>763</v>
      </c>
      <c r="D446" s="15">
        <v>1973</v>
      </c>
      <c r="E446" s="12">
        <v>7639.5</v>
      </c>
      <c r="F446" s="12">
        <v>5522.6</v>
      </c>
      <c r="G446" s="12">
        <v>2116.9</v>
      </c>
      <c r="H446" s="9" t="s">
        <v>48</v>
      </c>
      <c r="I446" s="9"/>
      <c r="J446" s="9"/>
      <c r="K446" s="9"/>
      <c r="L446" s="12">
        <f t="shared" si="819"/>
        <v>5171941.5</v>
      </c>
      <c r="M446" s="12">
        <f t="shared" si="820"/>
        <v>9266713.5</v>
      </c>
      <c r="N446" s="12">
        <f t="shared" si="821"/>
        <v>4736490</v>
      </c>
      <c r="O446" s="12">
        <f t="shared" si="822"/>
        <v>6592888.5</v>
      </c>
      <c r="P446" s="12">
        <f t="shared" si="823"/>
        <v>4171167</v>
      </c>
      <c r="Q446" s="12"/>
      <c r="R446" s="12">
        <f t="shared" si="828"/>
        <v>17876430</v>
      </c>
      <c r="S446" s="12">
        <f t="shared" si="824"/>
        <v>2268931.5</v>
      </c>
      <c r="T446" s="12">
        <f t="shared" si="825"/>
        <v>21169054.5</v>
      </c>
      <c r="U446" s="12">
        <f t="shared" si="826"/>
        <v>847984.5</v>
      </c>
      <c r="V446" s="12">
        <f t="shared" si="827"/>
        <v>267382.5</v>
      </c>
      <c r="W446" s="12">
        <f t="shared" si="818"/>
        <v>1542974.2614</v>
      </c>
      <c r="X446" s="12">
        <f t="shared" si="764"/>
        <v>73911957.761399999</v>
      </c>
      <c r="Y446" s="9" t="s">
        <v>2244</v>
      </c>
      <c r="Z446" s="15">
        <v>0</v>
      </c>
      <c r="AA446" s="15">
        <v>0</v>
      </c>
      <c r="AB446" s="15">
        <v>0</v>
      </c>
      <c r="AC446" s="15">
        <v>0</v>
      </c>
      <c r="AD446" s="41"/>
    </row>
    <row r="447" spans="1:30" s="6" customFormat="1" ht="93.75" customHeight="1" x14ac:dyDescent="0.25">
      <c r="A447" s="38">
        <f>IF(OR(D447=0,D447=""),"",COUNTA($D$380:D447))</f>
        <v>60</v>
      </c>
      <c r="B447" s="9" t="s">
        <v>764</v>
      </c>
      <c r="C447" s="47" t="s">
        <v>765</v>
      </c>
      <c r="D447" s="48">
        <v>1973</v>
      </c>
      <c r="E447" s="49">
        <v>5653.8</v>
      </c>
      <c r="F447" s="49">
        <v>4399.5</v>
      </c>
      <c r="G447" s="49">
        <v>1254.3</v>
      </c>
      <c r="H447" s="9" t="s">
        <v>48</v>
      </c>
      <c r="I447" s="9"/>
      <c r="J447" s="9"/>
      <c r="K447" s="9"/>
      <c r="L447" s="12">
        <f t="shared" si="819"/>
        <v>3827622.6</v>
      </c>
      <c r="M447" s="12">
        <f t="shared" si="820"/>
        <v>6858059.4000000004</v>
      </c>
      <c r="N447" s="12">
        <f t="shared" si="821"/>
        <v>3505356</v>
      </c>
      <c r="O447" s="12">
        <f t="shared" si="822"/>
        <v>4879229.4000000004</v>
      </c>
      <c r="P447" s="12">
        <f t="shared" si="823"/>
        <v>3086974.8000000003</v>
      </c>
      <c r="Q447" s="12"/>
      <c r="R447" s="12">
        <f t="shared" si="828"/>
        <v>13229892</v>
      </c>
      <c r="S447" s="12">
        <f t="shared" si="824"/>
        <v>1679178.6</v>
      </c>
      <c r="T447" s="12">
        <f t="shared" si="825"/>
        <v>15666679.800000001</v>
      </c>
      <c r="U447" s="12">
        <f t="shared" si="826"/>
        <v>627571.80000000005</v>
      </c>
      <c r="V447" s="12">
        <f t="shared" si="827"/>
        <v>197883</v>
      </c>
      <c r="W447" s="12">
        <f t="shared" si="818"/>
        <v>1141916.07816</v>
      </c>
      <c r="X447" s="12">
        <f t="shared" si="764"/>
        <v>54700363.478160009</v>
      </c>
      <c r="Y447" s="9" t="s">
        <v>2244</v>
      </c>
      <c r="Z447" s="15">
        <v>0</v>
      </c>
      <c r="AA447" s="15">
        <v>0</v>
      </c>
      <c r="AB447" s="15">
        <v>0</v>
      </c>
      <c r="AC447" s="15">
        <v>0</v>
      </c>
      <c r="AD447" s="41"/>
    </row>
    <row r="448" spans="1:30" s="6" customFormat="1" ht="93.75" customHeight="1" x14ac:dyDescent="0.25">
      <c r="A448" s="38">
        <f>IF(OR(D448=0,D448=""),"",COUNTA($D$380:D448))</f>
        <v>61</v>
      </c>
      <c r="B448" s="9" t="s">
        <v>766</v>
      </c>
      <c r="C448" s="11" t="s">
        <v>767</v>
      </c>
      <c r="D448" s="15">
        <v>1974</v>
      </c>
      <c r="E448" s="12">
        <v>7055.9</v>
      </c>
      <c r="F448" s="12">
        <v>5727.4</v>
      </c>
      <c r="G448" s="12">
        <v>2626</v>
      </c>
      <c r="H448" s="9" t="s">
        <v>48</v>
      </c>
      <c r="I448" s="9"/>
      <c r="J448" s="9"/>
      <c r="K448" s="9"/>
      <c r="L448" s="12">
        <f t="shared" si="819"/>
        <v>4776844.3</v>
      </c>
      <c r="M448" s="12">
        <f t="shared" si="820"/>
        <v>8558806.6999999993</v>
      </c>
      <c r="N448" s="12">
        <f t="shared" si="821"/>
        <v>4374658</v>
      </c>
      <c r="O448" s="12">
        <f t="shared" si="822"/>
        <v>6089241.6999999993</v>
      </c>
      <c r="P448" s="12">
        <f t="shared" si="823"/>
        <v>3852521.4</v>
      </c>
      <c r="Q448" s="12"/>
      <c r="R448" s="12">
        <f t="shared" si="828"/>
        <v>16510806</v>
      </c>
      <c r="S448" s="12">
        <f t="shared" si="824"/>
        <v>2095602.2999999998</v>
      </c>
      <c r="T448" s="12">
        <f t="shared" si="825"/>
        <v>19551898.899999999</v>
      </c>
      <c r="U448" s="12">
        <f t="shared" si="826"/>
        <v>783204.89999999991</v>
      </c>
      <c r="V448" s="12">
        <f t="shared" si="827"/>
        <v>246956.5</v>
      </c>
      <c r="W448" s="12">
        <f t="shared" si="818"/>
        <v>1425102.7018799996</v>
      </c>
      <c r="X448" s="12">
        <f t="shared" si="764"/>
        <v>68265643.401879981</v>
      </c>
      <c r="Y448" s="9" t="s">
        <v>2244</v>
      </c>
      <c r="Z448" s="15">
        <v>0</v>
      </c>
      <c r="AA448" s="15">
        <v>0</v>
      </c>
      <c r="AB448" s="15">
        <v>0</v>
      </c>
      <c r="AC448" s="15">
        <v>0</v>
      </c>
      <c r="AD448" s="41"/>
    </row>
    <row r="449" spans="1:30" s="6" customFormat="1" ht="93.75" customHeight="1" x14ac:dyDescent="0.25">
      <c r="A449" s="38">
        <f>IF(OR(D449=0,D449=""),"",COUNTA($D$380:D449))</f>
        <v>62</v>
      </c>
      <c r="B449" s="9" t="s">
        <v>768</v>
      </c>
      <c r="C449" s="11" t="s">
        <v>769</v>
      </c>
      <c r="D449" s="15">
        <v>1975</v>
      </c>
      <c r="E449" s="12">
        <v>3770.48</v>
      </c>
      <c r="F449" s="12">
        <v>2533.1</v>
      </c>
      <c r="G449" s="12">
        <v>1206.98</v>
      </c>
      <c r="H449" s="9" t="s">
        <v>48</v>
      </c>
      <c r="I449" s="9"/>
      <c r="J449" s="9"/>
      <c r="K449" s="9"/>
      <c r="L449" s="12">
        <f t="shared" si="819"/>
        <v>2552614.96</v>
      </c>
      <c r="M449" s="12">
        <f t="shared" si="820"/>
        <v>4573592.24</v>
      </c>
      <c r="N449" s="12">
        <f t="shared" si="821"/>
        <v>2337697.6</v>
      </c>
      <c r="O449" s="12">
        <f t="shared" si="822"/>
        <v>3253924.24</v>
      </c>
      <c r="P449" s="12">
        <f t="shared" si="823"/>
        <v>2058682.08</v>
      </c>
      <c r="Q449" s="12"/>
      <c r="R449" s="12">
        <f t="shared" si="828"/>
        <v>8822923.1999999993</v>
      </c>
      <c r="S449" s="12">
        <f t="shared" si="824"/>
        <v>1119832.56</v>
      </c>
      <c r="T449" s="12">
        <f t="shared" si="825"/>
        <v>10448000.08</v>
      </c>
      <c r="U449" s="12">
        <f t="shared" si="826"/>
        <v>418523.28</v>
      </c>
      <c r="V449" s="12">
        <f t="shared" si="827"/>
        <v>131966.79999999999</v>
      </c>
      <c r="W449" s="12">
        <f t="shared" si="818"/>
        <v>761535.91113599995</v>
      </c>
      <c r="X449" s="12">
        <f t="shared" si="764"/>
        <v>36479292.951136</v>
      </c>
      <c r="Y449" s="9" t="s">
        <v>2244</v>
      </c>
      <c r="Z449" s="15">
        <v>0</v>
      </c>
      <c r="AA449" s="15">
        <v>0</v>
      </c>
      <c r="AB449" s="15">
        <v>0</v>
      </c>
      <c r="AC449" s="15">
        <v>0</v>
      </c>
      <c r="AD449" s="41"/>
    </row>
    <row r="450" spans="1:30" s="6" customFormat="1" ht="93.75" customHeight="1" x14ac:dyDescent="0.25">
      <c r="A450" s="38">
        <f>IF(OR(D450=0,D450=""),"",COUNTA($D$380:D450))</f>
        <v>63</v>
      </c>
      <c r="B450" s="9" t="s">
        <v>770</v>
      </c>
      <c r="C450" s="11" t="s">
        <v>771</v>
      </c>
      <c r="D450" s="15">
        <v>1975</v>
      </c>
      <c r="E450" s="12">
        <v>3684.5</v>
      </c>
      <c r="F450" s="12">
        <v>2715.6</v>
      </c>
      <c r="G450" s="12">
        <v>969</v>
      </c>
      <c r="H450" s="9" t="s">
        <v>48</v>
      </c>
      <c r="I450" s="9"/>
      <c r="J450" s="9"/>
      <c r="K450" s="9"/>
      <c r="L450" s="12">
        <f t="shared" si="819"/>
        <v>2494406.5</v>
      </c>
      <c r="M450" s="12">
        <f t="shared" si="820"/>
        <v>4469298.5</v>
      </c>
      <c r="N450" s="12">
        <f t="shared" si="821"/>
        <v>2284390</v>
      </c>
      <c r="O450" s="12">
        <f t="shared" si="822"/>
        <v>3179723.5</v>
      </c>
      <c r="P450" s="12">
        <f t="shared" si="823"/>
        <v>2011737</v>
      </c>
      <c r="Q450" s="12"/>
      <c r="R450" s="12">
        <f t="shared" si="828"/>
        <v>8621730</v>
      </c>
      <c r="S450" s="12">
        <f t="shared" si="824"/>
        <v>1094296.5</v>
      </c>
      <c r="T450" s="12">
        <f t="shared" si="825"/>
        <v>10209749.5</v>
      </c>
      <c r="U450" s="12">
        <f t="shared" si="826"/>
        <v>408979.5</v>
      </c>
      <c r="V450" s="12">
        <f t="shared" si="827"/>
        <v>128957.5</v>
      </c>
      <c r="W450" s="12">
        <f t="shared" si="818"/>
        <v>744170.25539999991</v>
      </c>
      <c r="X450" s="12">
        <f t="shared" si="764"/>
        <v>35647438.755400002</v>
      </c>
      <c r="Y450" s="9" t="s">
        <v>2244</v>
      </c>
      <c r="Z450" s="15">
        <v>0</v>
      </c>
      <c r="AA450" s="15">
        <v>0</v>
      </c>
      <c r="AB450" s="15">
        <v>0</v>
      </c>
      <c r="AC450" s="15">
        <v>0</v>
      </c>
      <c r="AD450" s="41"/>
    </row>
    <row r="451" spans="1:30" s="6" customFormat="1" ht="93.75" customHeight="1" x14ac:dyDescent="0.25">
      <c r="A451" s="38">
        <f>IF(OR(D451=0,D451=""),"",COUNTA($D$380:D451))</f>
        <v>64</v>
      </c>
      <c r="B451" s="9" t="s">
        <v>772</v>
      </c>
      <c r="C451" s="11" t="s">
        <v>773</v>
      </c>
      <c r="D451" s="15">
        <v>1975</v>
      </c>
      <c r="E451" s="12">
        <v>3664.6</v>
      </c>
      <c r="F451" s="12">
        <v>2713.5</v>
      </c>
      <c r="G451" s="12">
        <v>951.1</v>
      </c>
      <c r="H451" s="9" t="s">
        <v>48</v>
      </c>
      <c r="I451" s="9"/>
      <c r="J451" s="9"/>
      <c r="K451" s="9"/>
      <c r="L451" s="12">
        <f t="shared" si="819"/>
        <v>2480934.1999999997</v>
      </c>
      <c r="M451" s="12">
        <f t="shared" si="820"/>
        <v>4445159.8</v>
      </c>
      <c r="N451" s="12">
        <f t="shared" si="821"/>
        <v>2272052</v>
      </c>
      <c r="O451" s="12">
        <f t="shared" si="822"/>
        <v>3162549.8</v>
      </c>
      <c r="P451" s="12">
        <f t="shared" si="823"/>
        <v>2000871.5999999999</v>
      </c>
      <c r="Q451" s="12"/>
      <c r="R451" s="12">
        <f t="shared" si="828"/>
        <v>8575164</v>
      </c>
      <c r="S451" s="12">
        <f t="shared" si="824"/>
        <v>1088386.2</v>
      </c>
      <c r="T451" s="12">
        <f t="shared" si="825"/>
        <v>10154606.6</v>
      </c>
      <c r="U451" s="12">
        <f t="shared" si="826"/>
        <v>406770.6</v>
      </c>
      <c r="V451" s="12">
        <f t="shared" si="827"/>
        <v>128261</v>
      </c>
      <c r="W451" s="12">
        <f t="shared" si="818"/>
        <v>740150.98871999991</v>
      </c>
      <c r="X451" s="12">
        <f t="shared" si="764"/>
        <v>35454906.788719997</v>
      </c>
      <c r="Y451" s="9" t="s">
        <v>2244</v>
      </c>
      <c r="Z451" s="15">
        <v>0</v>
      </c>
      <c r="AA451" s="15">
        <v>0</v>
      </c>
      <c r="AB451" s="15">
        <v>0</v>
      </c>
      <c r="AC451" s="15">
        <v>0</v>
      </c>
      <c r="AD451" s="41"/>
    </row>
    <row r="452" spans="1:30" s="6" customFormat="1" ht="93.75" customHeight="1" x14ac:dyDescent="0.25">
      <c r="A452" s="38">
        <f>IF(OR(D452=0,D452=""),"",COUNTA($D$380:D452))</f>
        <v>65</v>
      </c>
      <c r="B452" s="9" t="s">
        <v>774</v>
      </c>
      <c r="C452" s="11" t="s">
        <v>775</v>
      </c>
      <c r="D452" s="15">
        <v>1974</v>
      </c>
      <c r="E452" s="12">
        <v>2407.1999999999998</v>
      </c>
      <c r="F452" s="12">
        <v>1765.3</v>
      </c>
      <c r="G452" s="12">
        <v>641.9</v>
      </c>
      <c r="H452" s="9" t="s">
        <v>48</v>
      </c>
      <c r="I452" s="9"/>
      <c r="J452" s="9"/>
      <c r="K452" s="9"/>
      <c r="L452" s="12">
        <f t="shared" si="819"/>
        <v>1629674.4</v>
      </c>
      <c r="M452" s="12">
        <f t="shared" si="820"/>
        <v>2919933.5999999996</v>
      </c>
      <c r="N452" s="12">
        <f t="shared" si="821"/>
        <v>1492464</v>
      </c>
      <c r="O452" s="12">
        <f t="shared" si="822"/>
        <v>2077413.5999999999</v>
      </c>
      <c r="P452" s="12">
        <f t="shared" si="823"/>
        <v>1314331.2</v>
      </c>
      <c r="Q452" s="12"/>
      <c r="R452" s="12">
        <f t="shared" si="828"/>
        <v>5632848</v>
      </c>
      <c r="S452" s="12">
        <f t="shared" si="824"/>
        <v>714938.39999999991</v>
      </c>
      <c r="T452" s="12">
        <f t="shared" si="825"/>
        <v>6670351.1999999993</v>
      </c>
      <c r="U452" s="12">
        <f t="shared" si="826"/>
        <v>267199.19999999995</v>
      </c>
      <c r="V452" s="12">
        <f t="shared" si="827"/>
        <v>84252</v>
      </c>
      <c r="W452" s="12">
        <f t="shared" si="818"/>
        <v>486189.88703999994</v>
      </c>
      <c r="X452" s="12">
        <f t="shared" si="764"/>
        <v>23289595.487039998</v>
      </c>
      <c r="Y452" s="9" t="s">
        <v>2244</v>
      </c>
      <c r="Z452" s="15">
        <v>0</v>
      </c>
      <c r="AA452" s="15">
        <v>0</v>
      </c>
      <c r="AB452" s="15">
        <v>0</v>
      </c>
      <c r="AC452" s="15">
        <v>0</v>
      </c>
      <c r="AD452" s="41"/>
    </row>
    <row r="453" spans="1:30" s="6" customFormat="1" ht="93.75" customHeight="1" x14ac:dyDescent="0.25">
      <c r="A453" s="38">
        <f>IF(OR(D453=0,D453=""),"",COUNTA($D$380:D453))</f>
        <v>66</v>
      </c>
      <c r="B453" s="9" t="s">
        <v>776</v>
      </c>
      <c r="C453" s="11" t="s">
        <v>777</v>
      </c>
      <c r="D453" s="15">
        <v>1974</v>
      </c>
      <c r="E453" s="12">
        <v>7739.6</v>
      </c>
      <c r="F453" s="12">
        <v>5545.7</v>
      </c>
      <c r="G453" s="12">
        <v>2193.9</v>
      </c>
      <c r="H453" s="9" t="s">
        <v>48</v>
      </c>
      <c r="I453" s="9"/>
      <c r="J453" s="9"/>
      <c r="K453" s="9"/>
      <c r="L453" s="12">
        <f t="shared" si="819"/>
        <v>5239709.2</v>
      </c>
      <c r="M453" s="12">
        <f t="shared" si="820"/>
        <v>9388134.8000000007</v>
      </c>
      <c r="N453" s="12">
        <f t="shared" si="821"/>
        <v>4798552</v>
      </c>
      <c r="O453" s="12">
        <f t="shared" si="822"/>
        <v>6679274.8000000007</v>
      </c>
      <c r="P453" s="12">
        <f t="shared" si="823"/>
        <v>4225821.6000000006</v>
      </c>
      <c r="Q453" s="12"/>
      <c r="R453" s="12">
        <f t="shared" si="828"/>
        <v>18110664</v>
      </c>
      <c r="S453" s="12">
        <f t="shared" si="824"/>
        <v>2298661.2000000002</v>
      </c>
      <c r="T453" s="12">
        <f t="shared" si="825"/>
        <v>21446431.600000001</v>
      </c>
      <c r="U453" s="12">
        <f t="shared" si="826"/>
        <v>859095.60000000009</v>
      </c>
      <c r="V453" s="12">
        <f t="shared" si="827"/>
        <v>270886</v>
      </c>
      <c r="W453" s="12">
        <f t="shared" si="818"/>
        <v>1563191.7787200001</v>
      </c>
      <c r="X453" s="12">
        <f t="shared" si="764"/>
        <v>74880422.578720018</v>
      </c>
      <c r="Y453" s="9" t="s">
        <v>2244</v>
      </c>
      <c r="Z453" s="15">
        <v>0</v>
      </c>
      <c r="AA453" s="15">
        <v>0</v>
      </c>
      <c r="AB453" s="15">
        <v>0</v>
      </c>
      <c r="AC453" s="15">
        <v>0</v>
      </c>
      <c r="AD453" s="41"/>
    </row>
    <row r="454" spans="1:30" s="6" customFormat="1" ht="93.75" customHeight="1" x14ac:dyDescent="0.25">
      <c r="A454" s="38">
        <f>IF(OR(D454=0,D454=""),"",COUNTA($D$380:D454))</f>
        <v>67</v>
      </c>
      <c r="B454" s="9" t="s">
        <v>778</v>
      </c>
      <c r="C454" s="11" t="s">
        <v>779</v>
      </c>
      <c r="D454" s="15">
        <v>1975</v>
      </c>
      <c r="E454" s="12">
        <v>3650.3</v>
      </c>
      <c r="F454" s="12">
        <v>2705.1</v>
      </c>
      <c r="G454" s="12">
        <v>945.2</v>
      </c>
      <c r="H454" s="9" t="s">
        <v>48</v>
      </c>
      <c r="I454" s="9"/>
      <c r="J454" s="9"/>
      <c r="K454" s="9"/>
      <c r="L454" s="12">
        <f t="shared" si="819"/>
        <v>2471253.1</v>
      </c>
      <c r="M454" s="12">
        <f t="shared" si="820"/>
        <v>4427813.9000000004</v>
      </c>
      <c r="N454" s="12">
        <f t="shared" si="821"/>
        <v>2263186</v>
      </c>
      <c r="O454" s="12">
        <f t="shared" si="822"/>
        <v>3150208.9000000004</v>
      </c>
      <c r="P454" s="12">
        <f t="shared" si="823"/>
        <v>1993063.8</v>
      </c>
      <c r="Q454" s="12"/>
      <c r="R454" s="12">
        <f t="shared" si="828"/>
        <v>8541702</v>
      </c>
      <c r="S454" s="12"/>
      <c r="T454" s="12">
        <f t="shared" si="825"/>
        <v>10114981.300000001</v>
      </c>
      <c r="U454" s="12">
        <f t="shared" si="826"/>
        <v>405183.30000000005</v>
      </c>
      <c r="V454" s="12">
        <f t="shared" si="827"/>
        <v>127760.5</v>
      </c>
      <c r="W454" s="12">
        <f t="shared" si="818"/>
        <v>714062.19522000011</v>
      </c>
      <c r="X454" s="12">
        <f t="shared" si="764"/>
        <v>34209214.995220006</v>
      </c>
      <c r="Y454" s="9" t="s">
        <v>2244</v>
      </c>
      <c r="Z454" s="15">
        <v>0</v>
      </c>
      <c r="AA454" s="15">
        <v>0</v>
      </c>
      <c r="AB454" s="15">
        <v>0</v>
      </c>
      <c r="AC454" s="15">
        <v>0</v>
      </c>
      <c r="AD454" s="41"/>
    </row>
    <row r="455" spans="1:30" s="6" customFormat="1" ht="93.75" customHeight="1" x14ac:dyDescent="0.25">
      <c r="A455" s="38">
        <f>IF(OR(D455=0,D455=""),"",COUNTA($D$380:D455))</f>
        <v>68</v>
      </c>
      <c r="B455" s="9" t="s">
        <v>780</v>
      </c>
      <c r="C455" s="11" t="s">
        <v>781</v>
      </c>
      <c r="D455" s="15">
        <v>1974</v>
      </c>
      <c r="E455" s="12">
        <v>5982.61</v>
      </c>
      <c r="F455" s="12">
        <v>3049</v>
      </c>
      <c r="G455" s="12">
        <v>2355.1</v>
      </c>
      <c r="H455" s="9" t="s">
        <v>48</v>
      </c>
      <c r="I455" s="9"/>
      <c r="J455" s="9"/>
      <c r="K455" s="9"/>
      <c r="L455" s="12">
        <f t="shared" si="819"/>
        <v>4050226.9699999997</v>
      </c>
      <c r="M455" s="12">
        <f t="shared" si="820"/>
        <v>7256905.9299999997</v>
      </c>
      <c r="N455" s="12"/>
      <c r="O455" s="12">
        <f t="shared" si="822"/>
        <v>5162992.43</v>
      </c>
      <c r="P455" s="12">
        <f t="shared" si="823"/>
        <v>3266505.0599999996</v>
      </c>
      <c r="Q455" s="12"/>
      <c r="R455" s="12">
        <f t="shared" si="828"/>
        <v>13999307.399999999</v>
      </c>
      <c r="S455" s="12">
        <f t="shared" ref="S455:S459" si="829">297*E455</f>
        <v>1776835.17</v>
      </c>
      <c r="T455" s="12">
        <f t="shared" si="825"/>
        <v>16577812.309999999</v>
      </c>
      <c r="U455" s="12">
        <f t="shared" si="826"/>
        <v>664069.71</v>
      </c>
      <c r="V455" s="12"/>
      <c r="W455" s="12">
        <f t="shared" si="818"/>
        <v>1128949.6165719999</v>
      </c>
      <c r="X455" s="12">
        <f t="shared" si="764"/>
        <v>53883604.596571997</v>
      </c>
      <c r="Y455" s="9" t="s">
        <v>2244</v>
      </c>
      <c r="Z455" s="15">
        <v>0</v>
      </c>
      <c r="AA455" s="15">
        <v>0</v>
      </c>
      <c r="AB455" s="15">
        <v>0</v>
      </c>
      <c r="AC455" s="15">
        <v>0</v>
      </c>
      <c r="AD455" s="41"/>
    </row>
    <row r="456" spans="1:30" s="6" customFormat="1" ht="93.75" customHeight="1" x14ac:dyDescent="0.25">
      <c r="A456" s="38">
        <f>IF(OR(D456=0,D456=""),"",COUNTA($D$380:D456))</f>
        <v>69</v>
      </c>
      <c r="B456" s="9" t="s">
        <v>782</v>
      </c>
      <c r="C456" s="11" t="s">
        <v>783</v>
      </c>
      <c r="D456" s="15">
        <v>1974</v>
      </c>
      <c r="E456" s="12">
        <v>5867.4</v>
      </c>
      <c r="F456" s="12">
        <v>4393.1000000000004</v>
      </c>
      <c r="G456" s="12">
        <v>1474.3</v>
      </c>
      <c r="H456" s="9" t="s">
        <v>48</v>
      </c>
      <c r="I456" s="9"/>
      <c r="J456" s="9"/>
      <c r="K456" s="9"/>
      <c r="L456" s="12">
        <f t="shared" si="819"/>
        <v>3972229.8</v>
      </c>
      <c r="M456" s="12">
        <f t="shared" si="820"/>
        <v>7117156.1999999993</v>
      </c>
      <c r="N456" s="12">
        <f t="shared" ref="N456:N459" si="830">620*E456</f>
        <v>3637788</v>
      </c>
      <c r="O456" s="12">
        <f t="shared" si="822"/>
        <v>5063566.1999999993</v>
      </c>
      <c r="P456" s="12">
        <f t="shared" si="823"/>
        <v>3203600.4</v>
      </c>
      <c r="Q456" s="12"/>
      <c r="R456" s="12">
        <f t="shared" si="828"/>
        <v>13729716</v>
      </c>
      <c r="S456" s="12">
        <f t="shared" si="829"/>
        <v>1742617.7999999998</v>
      </c>
      <c r="T456" s="12">
        <f t="shared" si="825"/>
        <v>16258565.399999999</v>
      </c>
      <c r="U456" s="12">
        <f t="shared" si="826"/>
        <v>651281.39999999991</v>
      </c>
      <c r="V456" s="12">
        <f t="shared" ref="V456:V459" si="831">35*E456</f>
        <v>205359</v>
      </c>
      <c r="W456" s="12">
        <f t="shared" si="818"/>
        <v>1185057.5536799997</v>
      </c>
      <c r="X456" s="12">
        <f t="shared" si="764"/>
        <v>56766937.753679991</v>
      </c>
      <c r="Y456" s="9" t="s">
        <v>2244</v>
      </c>
      <c r="Z456" s="15">
        <v>0</v>
      </c>
      <c r="AA456" s="15">
        <v>0</v>
      </c>
      <c r="AB456" s="15">
        <v>0</v>
      </c>
      <c r="AC456" s="15">
        <v>0</v>
      </c>
      <c r="AD456" s="41"/>
    </row>
    <row r="457" spans="1:30" s="6" customFormat="1" ht="93.75" customHeight="1" x14ac:dyDescent="0.25">
      <c r="A457" s="38">
        <f>IF(OR(D457=0,D457=""),"",COUNTA($D$380:D457))</f>
        <v>70</v>
      </c>
      <c r="B457" s="9" t="s">
        <v>784</v>
      </c>
      <c r="C457" s="11" t="s">
        <v>785</v>
      </c>
      <c r="D457" s="15">
        <v>1974</v>
      </c>
      <c r="E457" s="12">
        <v>3658.5</v>
      </c>
      <c r="F457" s="12">
        <v>2712.6</v>
      </c>
      <c r="G457" s="12">
        <v>945.9</v>
      </c>
      <c r="H457" s="9" t="s">
        <v>48</v>
      </c>
      <c r="I457" s="9"/>
      <c r="J457" s="9"/>
      <c r="K457" s="9"/>
      <c r="L457" s="12">
        <f t="shared" si="819"/>
        <v>2476804.5</v>
      </c>
      <c r="M457" s="12">
        <f t="shared" si="820"/>
        <v>4437760.5</v>
      </c>
      <c r="N457" s="12">
        <f t="shared" si="830"/>
        <v>2268270</v>
      </c>
      <c r="O457" s="12">
        <f t="shared" si="822"/>
        <v>3157285.5</v>
      </c>
      <c r="P457" s="12">
        <f t="shared" si="823"/>
        <v>1997541</v>
      </c>
      <c r="Q457" s="12"/>
      <c r="R457" s="12">
        <f t="shared" si="828"/>
        <v>8560890</v>
      </c>
      <c r="S457" s="12">
        <f t="shared" si="829"/>
        <v>1086574.5</v>
      </c>
      <c r="T457" s="12">
        <f t="shared" si="825"/>
        <v>10137703.5</v>
      </c>
      <c r="U457" s="12">
        <f t="shared" si="826"/>
        <v>406093.5</v>
      </c>
      <c r="V457" s="12">
        <f t="shared" si="831"/>
        <v>128047.5</v>
      </c>
      <c r="W457" s="12">
        <f t="shared" si="818"/>
        <v>738918.95219999994</v>
      </c>
      <c r="X457" s="12">
        <f t="shared" si="764"/>
        <v>35395889.452200003</v>
      </c>
      <c r="Y457" s="9" t="s">
        <v>2244</v>
      </c>
      <c r="Z457" s="15">
        <v>0</v>
      </c>
      <c r="AA457" s="15">
        <v>0</v>
      </c>
      <c r="AB457" s="15">
        <v>0</v>
      </c>
      <c r="AC457" s="15">
        <v>0</v>
      </c>
      <c r="AD457" s="41"/>
    </row>
    <row r="458" spans="1:30" s="6" customFormat="1" ht="93.75" customHeight="1" x14ac:dyDescent="0.25">
      <c r="A458" s="38">
        <f>IF(OR(D458=0,D458=""),"",COUNTA($D$380:D458))</f>
        <v>71</v>
      </c>
      <c r="B458" s="9" t="s">
        <v>786</v>
      </c>
      <c r="C458" s="11" t="s">
        <v>787</v>
      </c>
      <c r="D458" s="15">
        <v>1975</v>
      </c>
      <c r="E458" s="12">
        <v>5949.82</v>
      </c>
      <c r="F458" s="12">
        <v>4375.5200000000004</v>
      </c>
      <c r="G458" s="12">
        <v>1574.3</v>
      </c>
      <c r="H458" s="9" t="s">
        <v>48</v>
      </c>
      <c r="I458" s="9"/>
      <c r="J458" s="9"/>
      <c r="K458" s="9"/>
      <c r="L458" s="12">
        <f t="shared" si="819"/>
        <v>4028028.1399999997</v>
      </c>
      <c r="M458" s="12">
        <f t="shared" si="820"/>
        <v>7217131.6599999992</v>
      </c>
      <c r="N458" s="12">
        <f t="shared" si="830"/>
        <v>3688888.4</v>
      </c>
      <c r="O458" s="12">
        <f t="shared" si="822"/>
        <v>5134694.66</v>
      </c>
      <c r="P458" s="12">
        <f t="shared" si="823"/>
        <v>3248601.7199999997</v>
      </c>
      <c r="Q458" s="12"/>
      <c r="R458" s="12">
        <f t="shared" si="828"/>
        <v>13922578.799999999</v>
      </c>
      <c r="S458" s="12">
        <f t="shared" si="829"/>
        <v>1767096.5399999998</v>
      </c>
      <c r="T458" s="12">
        <f t="shared" si="825"/>
        <v>16486951.219999999</v>
      </c>
      <c r="U458" s="12">
        <f t="shared" si="826"/>
        <v>660430.02</v>
      </c>
      <c r="V458" s="12">
        <f t="shared" si="831"/>
        <v>208243.69999999998</v>
      </c>
      <c r="W458" s="12">
        <f t="shared" si="818"/>
        <v>1201704.1848239999</v>
      </c>
      <c r="X458" s="12">
        <f t="shared" si="764"/>
        <v>57564349.044823997</v>
      </c>
      <c r="Y458" s="9" t="s">
        <v>2244</v>
      </c>
      <c r="Z458" s="15">
        <v>0</v>
      </c>
      <c r="AA458" s="15">
        <v>0</v>
      </c>
      <c r="AB458" s="15">
        <v>0</v>
      </c>
      <c r="AC458" s="15">
        <v>0</v>
      </c>
      <c r="AD458" s="41"/>
    </row>
    <row r="459" spans="1:30" s="6" customFormat="1" ht="93.75" customHeight="1" x14ac:dyDescent="0.25">
      <c r="A459" s="38">
        <f>IF(OR(D459=0,D459=""),"",COUNTA($D$380:D459))</f>
        <v>72</v>
      </c>
      <c r="B459" s="9" t="s">
        <v>788</v>
      </c>
      <c r="C459" s="11" t="s">
        <v>789</v>
      </c>
      <c r="D459" s="15">
        <v>1975</v>
      </c>
      <c r="E459" s="12">
        <v>5914.9</v>
      </c>
      <c r="F459" s="12">
        <v>4386</v>
      </c>
      <c r="G459" s="12">
        <v>1528.9</v>
      </c>
      <c r="H459" s="9" t="s">
        <v>48</v>
      </c>
      <c r="I459" s="9"/>
      <c r="J459" s="9"/>
      <c r="K459" s="9"/>
      <c r="L459" s="12">
        <f t="shared" si="819"/>
        <v>4004387.3</v>
      </c>
      <c r="M459" s="12">
        <f t="shared" si="820"/>
        <v>7174773.6999999993</v>
      </c>
      <c r="N459" s="12">
        <f t="shared" si="830"/>
        <v>3667238</v>
      </c>
      <c r="O459" s="12">
        <f t="shared" si="822"/>
        <v>5104558.6999999993</v>
      </c>
      <c r="P459" s="12">
        <f t="shared" si="823"/>
        <v>3229535.4</v>
      </c>
      <c r="Q459" s="12"/>
      <c r="R459" s="12">
        <f t="shared" si="828"/>
        <v>13840866</v>
      </c>
      <c r="S459" s="12">
        <f t="shared" si="829"/>
        <v>1756725.2999999998</v>
      </c>
      <c r="T459" s="12">
        <f t="shared" si="825"/>
        <v>16390187.899999999</v>
      </c>
      <c r="U459" s="12">
        <f t="shared" si="826"/>
        <v>656553.89999999991</v>
      </c>
      <c r="V459" s="12">
        <f t="shared" si="831"/>
        <v>207021.5</v>
      </c>
      <c r="W459" s="12">
        <f t="shared" si="818"/>
        <v>1194651.2806799996</v>
      </c>
      <c r="X459" s="12">
        <f t="shared" si="764"/>
        <v>57226498.980679989</v>
      </c>
      <c r="Y459" s="9" t="s">
        <v>2244</v>
      </c>
      <c r="Z459" s="15">
        <v>0</v>
      </c>
      <c r="AA459" s="15">
        <v>0</v>
      </c>
      <c r="AB459" s="15">
        <v>0</v>
      </c>
      <c r="AC459" s="15">
        <v>0</v>
      </c>
      <c r="AD459" s="41"/>
    </row>
    <row r="460" spans="1:30" s="6" customFormat="1" ht="93.75" customHeight="1" x14ac:dyDescent="0.25">
      <c r="A460" s="38" t="str">
        <f>IF(OR(D460=0,D460=""),"",COUNTA($D$380:D460))</f>
        <v/>
      </c>
      <c r="B460" s="9"/>
      <c r="C460" s="39"/>
      <c r="D460" s="15"/>
      <c r="E460" s="40">
        <f>SUM(E407:E459)</f>
        <v>280614.44000000006</v>
      </c>
      <c r="F460" s="40">
        <f t="shared" ref="F460:G460" si="832">SUM(F407:F459)</f>
        <v>199531.33000000002</v>
      </c>
      <c r="G460" s="40">
        <f t="shared" si="832"/>
        <v>76630.079999999987</v>
      </c>
      <c r="H460" s="9"/>
      <c r="I460" s="9"/>
      <c r="J460" s="9"/>
      <c r="K460" s="9"/>
      <c r="L460" s="42"/>
      <c r="M460" s="12"/>
      <c r="N460" s="42"/>
      <c r="O460" s="12"/>
      <c r="P460" s="12"/>
      <c r="Q460" s="12"/>
      <c r="R460" s="42"/>
      <c r="S460" s="42"/>
      <c r="T460" s="12"/>
      <c r="U460" s="42"/>
      <c r="V460" s="12"/>
      <c r="W460" s="12"/>
      <c r="X460" s="40">
        <f t="shared" ref="X460" si="833">SUM(X407:X459)</f>
        <v>1814274909.7418876</v>
      </c>
      <c r="Y460" s="40"/>
      <c r="Z460" s="40">
        <f t="shared" ref="Z460" si="834">SUM(Z407:Z459)</f>
        <v>0</v>
      </c>
      <c r="AA460" s="40">
        <f t="shared" ref="AA460" si="835">SUM(AA407:AA459)</f>
        <v>0</v>
      </c>
      <c r="AB460" s="40">
        <f t="shared" ref="AB460" si="836">SUM(AB407:AB459)</f>
        <v>0</v>
      </c>
      <c r="AC460" s="40">
        <f t="shared" ref="AC460" si="837">SUM(AC407:AC459)</f>
        <v>0</v>
      </c>
      <c r="AD460" s="41"/>
    </row>
    <row r="461" spans="1:30" s="6" customFormat="1" ht="93.75" customHeight="1" x14ac:dyDescent="0.25">
      <c r="A461" s="38" t="str">
        <f>IF(OR(D461=0,D461=""),"",COUNTA($D$380:D461))</f>
        <v/>
      </c>
      <c r="B461" s="9"/>
      <c r="C461" s="39" t="s">
        <v>2200</v>
      </c>
      <c r="D461" s="15"/>
      <c r="E461" s="12"/>
      <c r="F461" s="12"/>
      <c r="G461" s="12"/>
      <c r="H461" s="9"/>
      <c r="I461" s="9"/>
      <c r="J461" s="9"/>
      <c r="K461" s="9"/>
      <c r="L461" s="42"/>
      <c r="M461" s="12"/>
      <c r="N461" s="42"/>
      <c r="O461" s="12"/>
      <c r="P461" s="12"/>
      <c r="Q461" s="12"/>
      <c r="R461" s="42"/>
      <c r="S461" s="42"/>
      <c r="T461" s="12"/>
      <c r="U461" s="42"/>
      <c r="V461" s="12"/>
      <c r="W461" s="12"/>
      <c r="X461" s="12"/>
      <c r="Y461" s="12"/>
      <c r="Z461" s="12"/>
      <c r="AA461" s="12"/>
      <c r="AB461" s="12"/>
      <c r="AC461" s="12"/>
      <c r="AD461" s="41"/>
    </row>
    <row r="462" spans="1:30" s="6" customFormat="1" ht="93.75" customHeight="1" x14ac:dyDescent="0.25">
      <c r="A462" s="38">
        <f>IF(OR(D462=0,D462=""),"",COUNTA($D$380:D462))</f>
        <v>73</v>
      </c>
      <c r="B462" s="9" t="s">
        <v>790</v>
      </c>
      <c r="C462" s="11" t="s">
        <v>791</v>
      </c>
      <c r="D462" s="15">
        <v>1973</v>
      </c>
      <c r="E462" s="12">
        <v>1352.4</v>
      </c>
      <c r="F462" s="12">
        <v>765.8</v>
      </c>
      <c r="G462" s="12">
        <v>586.6</v>
      </c>
      <c r="H462" s="9" t="s">
        <v>39</v>
      </c>
      <c r="I462" s="9"/>
      <c r="J462" s="9"/>
      <c r="K462" s="9"/>
      <c r="L462" s="12">
        <f t="shared" ref="L462:L467" si="838">741*E462</f>
        <v>1002128.4</v>
      </c>
      <c r="M462" s="12">
        <f t="shared" ref="M462:M467" si="839">3305*E462</f>
        <v>4469682</v>
      </c>
      <c r="N462" s="12">
        <f t="shared" ref="N462:N467" si="840">754*E462</f>
        <v>1019709.6000000001</v>
      </c>
      <c r="O462" s="12">
        <f t="shared" ref="O462:O467" si="841">681*E462</f>
        <v>920984.4</v>
      </c>
      <c r="P462" s="12">
        <f t="shared" ref="P462:P467" si="842">576*E462</f>
        <v>778982.40000000002</v>
      </c>
      <c r="Q462" s="12"/>
      <c r="R462" s="42"/>
      <c r="S462" s="12">
        <f t="shared" ref="S462:S467" si="843">190*E462</f>
        <v>256956.00000000003</v>
      </c>
      <c r="T462" s="42"/>
      <c r="U462" s="12">
        <f t="shared" ref="U462:U467" si="844">185*E462</f>
        <v>250194.00000000003</v>
      </c>
      <c r="V462" s="12">
        <f t="shared" ref="V462:V467" si="845">34*E462</f>
        <v>45981.600000000006</v>
      </c>
      <c r="W462" s="12"/>
      <c r="X462" s="12">
        <f t="shared" ref="X462:X470" si="846">L462+M462+N462+O462+P462+Q462+R462+S462+T462+U462+V462+W462</f>
        <v>8744618.4000000004</v>
      </c>
      <c r="Y462" s="9" t="s">
        <v>2244</v>
      </c>
      <c r="Z462" s="15">
        <v>0</v>
      </c>
      <c r="AA462" s="15">
        <v>0</v>
      </c>
      <c r="AB462" s="15">
        <v>0</v>
      </c>
      <c r="AC462" s="15">
        <v>0</v>
      </c>
      <c r="AD462" s="41"/>
    </row>
    <row r="463" spans="1:30" s="6" customFormat="1" ht="93.75" customHeight="1" x14ac:dyDescent="0.25">
      <c r="A463" s="38">
        <f>IF(OR(D463=0,D463=""),"",COUNTA($D$380:D463))</f>
        <v>74</v>
      </c>
      <c r="B463" s="9" t="s">
        <v>792</v>
      </c>
      <c r="C463" s="11" t="s">
        <v>793</v>
      </c>
      <c r="D463" s="15">
        <v>1974</v>
      </c>
      <c r="E463" s="12">
        <v>1392.4</v>
      </c>
      <c r="F463" s="12">
        <v>777</v>
      </c>
      <c r="G463" s="12">
        <v>615.4</v>
      </c>
      <c r="H463" s="9" t="s">
        <v>39</v>
      </c>
      <c r="I463" s="9"/>
      <c r="J463" s="9"/>
      <c r="K463" s="9"/>
      <c r="L463" s="12">
        <f t="shared" si="838"/>
        <v>1031768.4</v>
      </c>
      <c r="M463" s="12">
        <f t="shared" si="839"/>
        <v>4601882</v>
      </c>
      <c r="N463" s="12">
        <f t="shared" si="840"/>
        <v>1049869.6000000001</v>
      </c>
      <c r="O463" s="12">
        <f t="shared" si="841"/>
        <v>948224.4</v>
      </c>
      <c r="P463" s="12">
        <f t="shared" si="842"/>
        <v>802022.40000000002</v>
      </c>
      <c r="Q463" s="12"/>
      <c r="R463" s="12"/>
      <c r="S463" s="12">
        <f t="shared" si="843"/>
        <v>264556</v>
      </c>
      <c r="T463" s="12"/>
      <c r="U463" s="12">
        <f t="shared" si="844"/>
        <v>257594.00000000003</v>
      </c>
      <c r="V463" s="12">
        <f t="shared" si="845"/>
        <v>47341.600000000006</v>
      </c>
      <c r="W463" s="12"/>
      <c r="X463" s="12">
        <f t="shared" si="846"/>
        <v>9003258.4000000004</v>
      </c>
      <c r="Y463" s="9" t="s">
        <v>2244</v>
      </c>
      <c r="Z463" s="15">
        <v>0</v>
      </c>
      <c r="AA463" s="15">
        <v>0</v>
      </c>
      <c r="AB463" s="15">
        <v>0</v>
      </c>
      <c r="AC463" s="15">
        <v>0</v>
      </c>
      <c r="AD463" s="41"/>
    </row>
    <row r="464" spans="1:30" s="6" customFormat="1" ht="93.75" customHeight="1" x14ac:dyDescent="0.25">
      <c r="A464" s="38">
        <f>IF(OR(D464=0,D464=""),"",COUNTA($D$380:D464))</f>
        <v>75</v>
      </c>
      <c r="B464" s="9" t="s">
        <v>794</v>
      </c>
      <c r="C464" s="11" t="s">
        <v>795</v>
      </c>
      <c r="D464" s="15">
        <v>1974</v>
      </c>
      <c r="E464" s="12">
        <v>1387.6</v>
      </c>
      <c r="F464" s="12">
        <v>773.2</v>
      </c>
      <c r="G464" s="12">
        <v>614.4</v>
      </c>
      <c r="H464" s="9" t="s">
        <v>39</v>
      </c>
      <c r="I464" s="9"/>
      <c r="J464" s="9"/>
      <c r="K464" s="9"/>
      <c r="L464" s="12">
        <f t="shared" si="838"/>
        <v>1028211.6</v>
      </c>
      <c r="M464" s="12">
        <f t="shared" si="839"/>
        <v>4586018</v>
      </c>
      <c r="N464" s="12">
        <f t="shared" si="840"/>
        <v>1046250.3999999999</v>
      </c>
      <c r="O464" s="12">
        <f t="shared" si="841"/>
        <v>944955.6</v>
      </c>
      <c r="P464" s="12">
        <f t="shared" si="842"/>
        <v>799257.59999999998</v>
      </c>
      <c r="Q464" s="12"/>
      <c r="R464" s="12"/>
      <c r="S464" s="12">
        <f t="shared" si="843"/>
        <v>263644</v>
      </c>
      <c r="T464" s="12"/>
      <c r="U464" s="12">
        <f t="shared" si="844"/>
        <v>256705.99999999997</v>
      </c>
      <c r="V464" s="12">
        <f t="shared" si="845"/>
        <v>47178.399999999994</v>
      </c>
      <c r="W464" s="9"/>
      <c r="X464" s="12">
        <f t="shared" si="846"/>
        <v>8972221.5999999996</v>
      </c>
      <c r="Y464" s="9" t="s">
        <v>2244</v>
      </c>
      <c r="Z464" s="15">
        <v>0</v>
      </c>
      <c r="AA464" s="15">
        <v>0</v>
      </c>
      <c r="AB464" s="15">
        <v>0</v>
      </c>
      <c r="AC464" s="15">
        <v>0</v>
      </c>
      <c r="AD464" s="41"/>
    </row>
    <row r="465" spans="1:30" s="6" customFormat="1" ht="93.75" customHeight="1" x14ac:dyDescent="0.25">
      <c r="A465" s="38">
        <f>IF(OR(D465=0,D465=""),"",COUNTA($D$380:D465))</f>
        <v>76</v>
      </c>
      <c r="B465" s="9" t="s">
        <v>796</v>
      </c>
      <c r="C465" s="11" t="s">
        <v>797</v>
      </c>
      <c r="D465" s="15">
        <v>1975</v>
      </c>
      <c r="E465" s="12">
        <v>1514.3</v>
      </c>
      <c r="F465" s="12">
        <v>862.4</v>
      </c>
      <c r="G465" s="12">
        <v>651.9</v>
      </c>
      <c r="H465" s="9" t="s">
        <v>39</v>
      </c>
      <c r="I465" s="9"/>
      <c r="J465" s="9"/>
      <c r="K465" s="9"/>
      <c r="L465" s="12">
        <f t="shared" si="838"/>
        <v>1122096.3</v>
      </c>
      <c r="M465" s="12">
        <f t="shared" si="839"/>
        <v>5004761.5</v>
      </c>
      <c r="N465" s="12">
        <f t="shared" si="840"/>
        <v>1141782.2</v>
      </c>
      <c r="O465" s="12">
        <f t="shared" si="841"/>
        <v>1031238.2999999999</v>
      </c>
      <c r="P465" s="12">
        <f t="shared" si="842"/>
        <v>872236.79999999993</v>
      </c>
      <c r="Q465" s="12"/>
      <c r="R465" s="12"/>
      <c r="S465" s="12">
        <f t="shared" si="843"/>
        <v>287717</v>
      </c>
      <c r="T465" s="12"/>
      <c r="U465" s="12">
        <f t="shared" si="844"/>
        <v>280145.5</v>
      </c>
      <c r="V465" s="12">
        <f t="shared" si="845"/>
        <v>51486.2</v>
      </c>
      <c r="W465" s="12"/>
      <c r="X465" s="12">
        <f t="shared" si="846"/>
        <v>9791463.7999999989</v>
      </c>
      <c r="Y465" s="9" t="s">
        <v>2244</v>
      </c>
      <c r="Z465" s="15">
        <v>0</v>
      </c>
      <c r="AA465" s="15">
        <v>0</v>
      </c>
      <c r="AB465" s="15">
        <v>0</v>
      </c>
      <c r="AC465" s="15">
        <v>0</v>
      </c>
      <c r="AD465" s="41"/>
    </row>
    <row r="466" spans="1:30" s="6" customFormat="1" ht="93.75" customHeight="1" x14ac:dyDescent="0.25">
      <c r="A466" s="38">
        <f>IF(OR(D466=0,D466=""),"",COUNTA($D$380:D466))</f>
        <v>77</v>
      </c>
      <c r="B466" s="9" t="s">
        <v>798</v>
      </c>
      <c r="C466" s="11" t="s">
        <v>799</v>
      </c>
      <c r="D466" s="15">
        <v>1975</v>
      </c>
      <c r="E466" s="12">
        <v>1692.5</v>
      </c>
      <c r="F466" s="12">
        <v>1088.4000000000001</v>
      </c>
      <c r="G466" s="12">
        <v>604.1</v>
      </c>
      <c r="H466" s="9" t="s">
        <v>39</v>
      </c>
      <c r="I466" s="9"/>
      <c r="J466" s="9"/>
      <c r="K466" s="9"/>
      <c r="L466" s="12">
        <f t="shared" si="838"/>
        <v>1254142.5</v>
      </c>
      <c r="M466" s="12">
        <f t="shared" si="839"/>
        <v>5593712.5</v>
      </c>
      <c r="N466" s="12">
        <f t="shared" si="840"/>
        <v>1276145</v>
      </c>
      <c r="O466" s="12">
        <f t="shared" si="841"/>
        <v>1152592.5</v>
      </c>
      <c r="P466" s="12">
        <f t="shared" si="842"/>
        <v>974880</v>
      </c>
      <c r="Q466" s="12"/>
      <c r="R466" s="12"/>
      <c r="S466" s="12">
        <f t="shared" si="843"/>
        <v>321575</v>
      </c>
      <c r="T466" s="12">
        <f t="shared" ref="T466" si="847">4818*E466</f>
        <v>8154465</v>
      </c>
      <c r="U466" s="12">
        <f t="shared" si="844"/>
        <v>313112.5</v>
      </c>
      <c r="V466" s="12">
        <f t="shared" si="845"/>
        <v>57545</v>
      </c>
      <c r="W466" s="12">
        <f t="shared" ref="W466" si="848">(L466+M466+N466+O466+P466+Q466+R466+S466+T466+U466)*0.0214</f>
        <v>407469.375</v>
      </c>
      <c r="X466" s="12">
        <f t="shared" si="846"/>
        <v>19505639.375</v>
      </c>
      <c r="Y466" s="9" t="s">
        <v>2244</v>
      </c>
      <c r="Z466" s="15">
        <v>0</v>
      </c>
      <c r="AA466" s="15">
        <v>0</v>
      </c>
      <c r="AB466" s="15">
        <v>0</v>
      </c>
      <c r="AC466" s="15">
        <v>0</v>
      </c>
      <c r="AD466" s="41"/>
    </row>
    <row r="467" spans="1:30" s="6" customFormat="1" ht="93.75" customHeight="1" x14ac:dyDescent="0.25">
      <c r="A467" s="38">
        <f>IF(OR(D467=0,D467=""),"",COUNTA($D$380:D467))</f>
        <v>78</v>
      </c>
      <c r="B467" s="9" t="s">
        <v>800</v>
      </c>
      <c r="C467" s="11" t="s">
        <v>801</v>
      </c>
      <c r="D467" s="15">
        <v>1972</v>
      </c>
      <c r="E467" s="12">
        <v>1628</v>
      </c>
      <c r="F467" s="12">
        <v>1083.4000000000001</v>
      </c>
      <c r="G467" s="12">
        <v>544.6</v>
      </c>
      <c r="H467" s="9" t="s">
        <v>39</v>
      </c>
      <c r="I467" s="9"/>
      <c r="J467" s="9"/>
      <c r="K467" s="9"/>
      <c r="L467" s="12">
        <f t="shared" si="838"/>
        <v>1206348</v>
      </c>
      <c r="M467" s="12">
        <f t="shared" si="839"/>
        <v>5380540</v>
      </c>
      <c r="N467" s="12">
        <f t="shared" si="840"/>
        <v>1227512</v>
      </c>
      <c r="O467" s="12">
        <f t="shared" si="841"/>
        <v>1108668</v>
      </c>
      <c r="P467" s="12">
        <f t="shared" si="842"/>
        <v>937728</v>
      </c>
      <c r="Q467" s="12"/>
      <c r="R467" s="12"/>
      <c r="S467" s="12">
        <f t="shared" si="843"/>
        <v>309320</v>
      </c>
      <c r="T467" s="12"/>
      <c r="U467" s="12">
        <f t="shared" si="844"/>
        <v>301180</v>
      </c>
      <c r="V467" s="12">
        <f t="shared" si="845"/>
        <v>55352</v>
      </c>
      <c r="W467" s="9"/>
      <c r="X467" s="12">
        <f t="shared" si="846"/>
        <v>10526648</v>
      </c>
      <c r="Y467" s="9" t="s">
        <v>2244</v>
      </c>
      <c r="Z467" s="15">
        <v>0</v>
      </c>
      <c r="AA467" s="15">
        <v>0</v>
      </c>
      <c r="AB467" s="15">
        <v>0</v>
      </c>
      <c r="AC467" s="15">
        <v>0</v>
      </c>
      <c r="AD467" s="41"/>
    </row>
    <row r="468" spans="1:30" s="6" customFormat="1" ht="93.75" customHeight="1" x14ac:dyDescent="0.25">
      <c r="A468" s="38">
        <f>IF(OR(D468=0,D468=""),"",COUNTA($D$380:D468))</f>
        <v>79</v>
      </c>
      <c r="B468" s="9" t="s">
        <v>802</v>
      </c>
      <c r="C468" s="11" t="s">
        <v>803</v>
      </c>
      <c r="D468" s="15">
        <v>1975</v>
      </c>
      <c r="E468" s="12">
        <v>3254.4</v>
      </c>
      <c r="F468" s="12">
        <v>2848.5</v>
      </c>
      <c r="G468" s="12">
        <v>0</v>
      </c>
      <c r="H468" s="9" t="s">
        <v>48</v>
      </c>
      <c r="I468" s="9"/>
      <c r="J468" s="9"/>
      <c r="K468" s="9"/>
      <c r="L468" s="12">
        <f t="shared" ref="L468:L469" si="849">677*E468</f>
        <v>2203228.8000000003</v>
      </c>
      <c r="M468" s="12">
        <f t="shared" ref="M468:M469" si="850">1213*E468</f>
        <v>3947587.2</v>
      </c>
      <c r="N468" s="12">
        <f t="shared" ref="N468:N469" si="851">620*E468</f>
        <v>2017728</v>
      </c>
      <c r="O468" s="12">
        <f t="shared" ref="O468:O469" si="852">863*E468</f>
        <v>2808547.2</v>
      </c>
      <c r="P468" s="12">
        <f t="shared" ref="P468:P469" si="853">546*E468</f>
        <v>1776902.4000000001</v>
      </c>
      <c r="Q468" s="12"/>
      <c r="R468" s="12"/>
      <c r="S468" s="12">
        <f t="shared" ref="S468:S469" si="854">297*E468</f>
        <v>966556.8</v>
      </c>
      <c r="T468" s="12">
        <f t="shared" ref="T468:T469" si="855">2771*E468</f>
        <v>9017942.4000000004</v>
      </c>
      <c r="U468" s="12">
        <f t="shared" ref="U468:U469" si="856">111*E468</f>
        <v>361238.4</v>
      </c>
      <c r="V468" s="12">
        <f t="shared" ref="V468:V469" si="857">35*E468</f>
        <v>113904</v>
      </c>
      <c r="W468" s="12">
        <f t="shared" ref="W468:W469" si="858">(L468+M468+N468+O468+P468+Q468+R468+S468+T468+U468)*0.0214</f>
        <v>494334.24767999997</v>
      </c>
      <c r="X468" s="12">
        <f t="shared" si="846"/>
        <v>23707969.44768</v>
      </c>
      <c r="Y468" s="9" t="s">
        <v>2244</v>
      </c>
      <c r="Z468" s="15">
        <v>0</v>
      </c>
      <c r="AA468" s="15">
        <v>0</v>
      </c>
      <c r="AB468" s="15">
        <v>0</v>
      </c>
      <c r="AC468" s="15">
        <v>0</v>
      </c>
      <c r="AD468" s="41"/>
    </row>
    <row r="469" spans="1:30" s="6" customFormat="1" ht="93.75" customHeight="1" x14ac:dyDescent="0.25">
      <c r="A469" s="38">
        <f>IF(OR(D469=0,D469=""),"",COUNTA($D$380:D469))</f>
        <v>80</v>
      </c>
      <c r="B469" s="9" t="s">
        <v>804</v>
      </c>
      <c r="C469" s="11" t="s">
        <v>805</v>
      </c>
      <c r="D469" s="15">
        <v>1975</v>
      </c>
      <c r="E469" s="12">
        <v>3302.9</v>
      </c>
      <c r="F469" s="12">
        <v>2658.1</v>
      </c>
      <c r="G469" s="12">
        <v>0</v>
      </c>
      <c r="H469" s="9" t="s">
        <v>48</v>
      </c>
      <c r="I469" s="9"/>
      <c r="J469" s="9"/>
      <c r="K469" s="9"/>
      <c r="L469" s="12">
        <f t="shared" si="849"/>
        <v>2236063.3000000003</v>
      </c>
      <c r="M469" s="12">
        <f t="shared" si="850"/>
        <v>4006417.7</v>
      </c>
      <c r="N469" s="12">
        <f t="shared" si="851"/>
        <v>2047798</v>
      </c>
      <c r="O469" s="12">
        <f t="shared" si="852"/>
        <v>2850402.7</v>
      </c>
      <c r="P469" s="12">
        <f t="shared" si="853"/>
        <v>1803383.4000000001</v>
      </c>
      <c r="Q469" s="12"/>
      <c r="R469" s="12"/>
      <c r="S469" s="12">
        <f t="shared" si="854"/>
        <v>980961.3</v>
      </c>
      <c r="T469" s="12">
        <f t="shared" si="855"/>
        <v>9152335.9000000004</v>
      </c>
      <c r="U469" s="12">
        <f t="shared" si="856"/>
        <v>366621.9</v>
      </c>
      <c r="V469" s="12">
        <f t="shared" si="857"/>
        <v>115601.5</v>
      </c>
      <c r="W469" s="12">
        <f t="shared" si="858"/>
        <v>501701.26187999995</v>
      </c>
      <c r="X469" s="12">
        <f t="shared" si="846"/>
        <v>24061286.961879998</v>
      </c>
      <c r="Y469" s="9" t="s">
        <v>2244</v>
      </c>
      <c r="Z469" s="15">
        <v>0</v>
      </c>
      <c r="AA469" s="15">
        <v>0</v>
      </c>
      <c r="AB469" s="15">
        <v>0</v>
      </c>
      <c r="AC469" s="15">
        <v>0</v>
      </c>
      <c r="AD469" s="41"/>
    </row>
    <row r="470" spans="1:30" s="6" customFormat="1" ht="93.75" customHeight="1" x14ac:dyDescent="0.25">
      <c r="A470" s="38">
        <f>IF(OR(D470=0,D470=""),"",COUNTA($D$380:D470))</f>
        <v>81</v>
      </c>
      <c r="B470" s="9" t="s">
        <v>806</v>
      </c>
      <c r="C470" s="11" t="s">
        <v>807</v>
      </c>
      <c r="D470" s="15">
        <v>1974</v>
      </c>
      <c r="E470" s="12">
        <v>739.4</v>
      </c>
      <c r="F470" s="12">
        <v>726.8</v>
      </c>
      <c r="G470" s="12">
        <v>0</v>
      </c>
      <c r="H470" s="9" t="s">
        <v>39</v>
      </c>
      <c r="I470" s="9"/>
      <c r="J470" s="9"/>
      <c r="K470" s="9"/>
      <c r="L470" s="12">
        <f t="shared" ref="L470" si="859">741*E470</f>
        <v>547895.4</v>
      </c>
      <c r="M470" s="12">
        <f>3305*E470</f>
        <v>2443717</v>
      </c>
      <c r="N470" s="12">
        <f t="shared" ref="N470" si="860">754*E470</f>
        <v>557507.6</v>
      </c>
      <c r="O470" s="12">
        <f t="shared" ref="O470" si="861">681*E470</f>
        <v>503531.39999999997</v>
      </c>
      <c r="P470" s="12">
        <f>576*E470</f>
        <v>425894.39999999997</v>
      </c>
      <c r="Q470" s="12"/>
      <c r="R470" s="12"/>
      <c r="S470" s="12">
        <f t="shared" ref="S470" si="862">190*E470</f>
        <v>140486</v>
      </c>
      <c r="T470" s="12"/>
      <c r="U470" s="12">
        <f t="shared" ref="U470" si="863">185*E470</f>
        <v>136789</v>
      </c>
      <c r="V470" s="12">
        <f>34*E470</f>
        <v>25139.599999999999</v>
      </c>
      <c r="W470" s="9"/>
      <c r="X470" s="12">
        <f t="shared" si="846"/>
        <v>4780960.3999999994</v>
      </c>
      <c r="Y470" s="9" t="s">
        <v>2244</v>
      </c>
      <c r="Z470" s="15">
        <v>0</v>
      </c>
      <c r="AA470" s="15">
        <v>0</v>
      </c>
      <c r="AB470" s="15">
        <v>0</v>
      </c>
      <c r="AC470" s="15">
        <v>0</v>
      </c>
      <c r="AD470" s="41"/>
    </row>
    <row r="471" spans="1:30" s="6" customFormat="1" ht="93.75" customHeight="1" x14ac:dyDescent="0.25">
      <c r="A471" s="38" t="str">
        <f>IF(OR(D471=0,D471=""),"",COUNTA($D$380:D471))</f>
        <v/>
      </c>
      <c r="B471" s="9"/>
      <c r="C471" s="39"/>
      <c r="D471" s="15"/>
      <c r="E471" s="40">
        <f>SUM(E462:E470)</f>
        <v>16263.9</v>
      </c>
      <c r="F471" s="40">
        <f t="shared" ref="F471:G471" si="864">SUM(F462:F470)</f>
        <v>11583.6</v>
      </c>
      <c r="G471" s="40">
        <f t="shared" si="864"/>
        <v>3617</v>
      </c>
      <c r="H471" s="9"/>
      <c r="I471" s="9"/>
      <c r="J471" s="9"/>
      <c r="K471" s="9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9"/>
      <c r="X471" s="40">
        <f t="shared" ref="X471" si="865">SUM(X462:X470)</f>
        <v>119094066.38456</v>
      </c>
      <c r="Y471" s="40"/>
      <c r="Z471" s="40">
        <f t="shared" ref="Z471" si="866">SUM(Z462:Z470)</f>
        <v>0</v>
      </c>
      <c r="AA471" s="40">
        <f t="shared" ref="AA471" si="867">SUM(AA462:AA470)</f>
        <v>0</v>
      </c>
      <c r="AB471" s="40">
        <f t="shared" ref="AB471" si="868">SUM(AB462:AB470)</f>
        <v>0</v>
      </c>
      <c r="AC471" s="40">
        <f t="shared" ref="AC471" si="869">SUM(AC462:AC470)</f>
        <v>0</v>
      </c>
      <c r="AD471" s="41"/>
    </row>
    <row r="472" spans="1:30" s="6" customFormat="1" ht="93.75" customHeight="1" x14ac:dyDescent="0.25">
      <c r="A472" s="38" t="str">
        <f>IF(OR(D472=0,D472=""),"",COUNTA($D$380:D472))</f>
        <v/>
      </c>
      <c r="B472" s="9"/>
      <c r="C472" s="39" t="s">
        <v>2201</v>
      </c>
      <c r="D472" s="15"/>
      <c r="E472" s="12"/>
      <c r="F472" s="12"/>
      <c r="G472" s="12"/>
      <c r="H472" s="9"/>
      <c r="I472" s="9"/>
      <c r="J472" s="9"/>
      <c r="K472" s="9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9"/>
      <c r="X472" s="12"/>
      <c r="Y472" s="12"/>
      <c r="Z472" s="12"/>
      <c r="AA472" s="12"/>
      <c r="AB472" s="12"/>
      <c r="AC472" s="12"/>
      <c r="AD472" s="41"/>
    </row>
    <row r="473" spans="1:30" s="6" customFormat="1" ht="93.75" customHeight="1" x14ac:dyDescent="0.25">
      <c r="A473" s="38">
        <f>IF(OR(D473=0,D473=""),"",COUNTA($D$380:D473))</f>
        <v>82</v>
      </c>
      <c r="B473" s="9" t="s">
        <v>808</v>
      </c>
      <c r="C473" s="11" t="s">
        <v>809</v>
      </c>
      <c r="D473" s="15">
        <v>1975</v>
      </c>
      <c r="E473" s="12">
        <v>523.29999999999995</v>
      </c>
      <c r="F473" s="12">
        <v>381.5</v>
      </c>
      <c r="G473" s="12">
        <v>0</v>
      </c>
      <c r="H473" s="9" t="s">
        <v>39</v>
      </c>
      <c r="I473" s="9"/>
      <c r="J473" s="9"/>
      <c r="K473" s="9"/>
      <c r="L473" s="12">
        <f t="shared" ref="L473:L478" si="870">741*E473</f>
        <v>387765.3</v>
      </c>
      <c r="M473" s="12"/>
      <c r="N473" s="12">
        <f t="shared" ref="N473:N478" si="871">754*E473</f>
        <v>394568.19999999995</v>
      </c>
      <c r="O473" s="12"/>
      <c r="P473" s="12"/>
      <c r="Q473" s="12"/>
      <c r="R473" s="12">
        <f>5443*E473</f>
        <v>2848321.9</v>
      </c>
      <c r="S473" s="12"/>
      <c r="T473" s="12">
        <f t="shared" ref="T473" si="872">4818*E473</f>
        <v>2521259.4</v>
      </c>
      <c r="U473" s="12">
        <f t="shared" ref="U473:U478" si="873">185*E473</f>
        <v>96810.499999999985</v>
      </c>
      <c r="V473" s="12">
        <f t="shared" ref="V473:V478" si="874">34*E473</f>
        <v>17792.199999999997</v>
      </c>
      <c r="W473" s="12">
        <f t="shared" ref="W473:W478" si="875">(L473+M473+N473+O473+P473+Q473+R473+S473+T473+U473)*0.0214</f>
        <v>133722.72141999999</v>
      </c>
      <c r="X473" s="12">
        <f t="shared" ref="X473:X483" si="876">L473+M473+N473+O473+P473+Q473+R473+S473+T473+U473+V473+W473</f>
        <v>6400240.2214200003</v>
      </c>
      <c r="Y473" s="9" t="s">
        <v>2244</v>
      </c>
      <c r="Z473" s="15">
        <v>0</v>
      </c>
      <c r="AA473" s="15">
        <v>0</v>
      </c>
      <c r="AB473" s="15">
        <v>0</v>
      </c>
      <c r="AC473" s="15">
        <v>0</v>
      </c>
      <c r="AD473" s="41"/>
    </row>
    <row r="474" spans="1:30" s="6" customFormat="1" ht="93.75" customHeight="1" x14ac:dyDescent="0.25">
      <c r="A474" s="38">
        <f>IF(OR(D474=0,D474=""),"",COUNTA($D$380:D474))</f>
        <v>83</v>
      </c>
      <c r="B474" s="9" t="s">
        <v>810</v>
      </c>
      <c r="C474" s="11" t="s">
        <v>811</v>
      </c>
      <c r="D474" s="15">
        <v>1975</v>
      </c>
      <c r="E474" s="12">
        <v>778.8</v>
      </c>
      <c r="F474" s="12">
        <v>722.4</v>
      </c>
      <c r="G474" s="12">
        <v>56.4</v>
      </c>
      <c r="H474" s="9" t="s">
        <v>39</v>
      </c>
      <c r="I474" s="9"/>
      <c r="J474" s="9"/>
      <c r="K474" s="9"/>
      <c r="L474" s="12">
        <f t="shared" si="870"/>
        <v>577090.79999999993</v>
      </c>
      <c r="M474" s="12"/>
      <c r="N474" s="12">
        <f t="shared" si="871"/>
        <v>587215.19999999995</v>
      </c>
      <c r="O474" s="12">
        <f t="shared" ref="O474:O478" si="877">681*E474</f>
        <v>530362.79999999993</v>
      </c>
      <c r="P474" s="12"/>
      <c r="Q474" s="12"/>
      <c r="R474" s="12"/>
      <c r="S474" s="12"/>
      <c r="T474" s="12"/>
      <c r="U474" s="12">
        <f t="shared" si="873"/>
        <v>144078</v>
      </c>
      <c r="V474" s="12">
        <f t="shared" si="874"/>
        <v>26479.199999999997</v>
      </c>
      <c r="W474" s="12">
        <f t="shared" si="875"/>
        <v>39349.181519999991</v>
      </c>
      <c r="X474" s="12">
        <f t="shared" si="876"/>
        <v>1904575.1815199999</v>
      </c>
      <c r="Y474" s="9" t="s">
        <v>2244</v>
      </c>
      <c r="Z474" s="15">
        <v>0</v>
      </c>
      <c r="AA474" s="15">
        <v>0</v>
      </c>
      <c r="AB474" s="15">
        <v>0</v>
      </c>
      <c r="AC474" s="15">
        <v>0</v>
      </c>
      <c r="AD474" s="41"/>
    </row>
    <row r="475" spans="1:30" s="6" customFormat="1" ht="93.75" customHeight="1" x14ac:dyDescent="0.25">
      <c r="A475" s="38">
        <f>IF(OR(D475=0,D475=""),"",COUNTA($D$380:D475))</f>
        <v>84</v>
      </c>
      <c r="B475" s="9" t="s">
        <v>812</v>
      </c>
      <c r="C475" s="11" t="s">
        <v>813</v>
      </c>
      <c r="D475" s="15">
        <v>1975</v>
      </c>
      <c r="E475" s="12">
        <v>789.4</v>
      </c>
      <c r="F475" s="12">
        <v>729.4</v>
      </c>
      <c r="G475" s="12">
        <v>60</v>
      </c>
      <c r="H475" s="9" t="s">
        <v>39</v>
      </c>
      <c r="I475" s="9"/>
      <c r="J475" s="9"/>
      <c r="K475" s="9"/>
      <c r="L475" s="12">
        <f t="shared" si="870"/>
        <v>584945.4</v>
      </c>
      <c r="M475" s="12"/>
      <c r="N475" s="12">
        <f t="shared" si="871"/>
        <v>595207.6</v>
      </c>
      <c r="O475" s="12">
        <f t="shared" si="877"/>
        <v>537581.4</v>
      </c>
      <c r="P475" s="12"/>
      <c r="Q475" s="12"/>
      <c r="R475" s="12"/>
      <c r="S475" s="12"/>
      <c r="T475" s="12"/>
      <c r="U475" s="12">
        <f t="shared" si="873"/>
        <v>146039</v>
      </c>
      <c r="V475" s="12">
        <f t="shared" si="874"/>
        <v>26839.599999999999</v>
      </c>
      <c r="W475" s="12">
        <f t="shared" si="875"/>
        <v>39884.750759999995</v>
      </c>
      <c r="X475" s="12">
        <f t="shared" si="876"/>
        <v>1930497.75076</v>
      </c>
      <c r="Y475" s="9" t="s">
        <v>2244</v>
      </c>
      <c r="Z475" s="15">
        <v>0</v>
      </c>
      <c r="AA475" s="15">
        <v>0</v>
      </c>
      <c r="AB475" s="15">
        <v>0</v>
      </c>
      <c r="AC475" s="15">
        <v>0</v>
      </c>
      <c r="AD475" s="41"/>
    </row>
    <row r="476" spans="1:30" s="6" customFormat="1" ht="93.75" customHeight="1" x14ac:dyDescent="0.25">
      <c r="A476" s="38">
        <f>IF(OR(D476=0,D476=""),"",COUNTA($D$380:D476))</f>
        <v>85</v>
      </c>
      <c r="B476" s="9" t="s">
        <v>814</v>
      </c>
      <c r="C476" s="11" t="s">
        <v>815</v>
      </c>
      <c r="D476" s="15">
        <v>1975</v>
      </c>
      <c r="E476" s="12">
        <v>778</v>
      </c>
      <c r="F476" s="12">
        <v>717.5</v>
      </c>
      <c r="G476" s="12">
        <v>60.5</v>
      </c>
      <c r="H476" s="9" t="s">
        <v>39</v>
      </c>
      <c r="I476" s="9"/>
      <c r="J476" s="9"/>
      <c r="K476" s="9"/>
      <c r="L476" s="12">
        <f t="shared" si="870"/>
        <v>576498</v>
      </c>
      <c r="M476" s="12"/>
      <c r="N476" s="12">
        <f t="shared" si="871"/>
        <v>586612</v>
      </c>
      <c r="O476" s="12">
        <f t="shared" si="877"/>
        <v>529818</v>
      </c>
      <c r="P476" s="12"/>
      <c r="Q476" s="12"/>
      <c r="R476" s="12">
        <f>5443*E476</f>
        <v>4234654</v>
      </c>
      <c r="S476" s="12"/>
      <c r="T476" s="12">
        <f t="shared" ref="T476:T478" si="878">4818*E476</f>
        <v>3748404</v>
      </c>
      <c r="U476" s="12">
        <f t="shared" si="873"/>
        <v>143930</v>
      </c>
      <c r="V476" s="12">
        <f t="shared" si="874"/>
        <v>26452</v>
      </c>
      <c r="W476" s="12">
        <f t="shared" si="875"/>
        <v>210146.20239999998</v>
      </c>
      <c r="X476" s="12">
        <f t="shared" si="876"/>
        <v>10056514.202400001</v>
      </c>
      <c r="Y476" s="9" t="s">
        <v>2244</v>
      </c>
      <c r="Z476" s="15">
        <v>0</v>
      </c>
      <c r="AA476" s="15">
        <v>0</v>
      </c>
      <c r="AB476" s="15">
        <v>0</v>
      </c>
      <c r="AC476" s="15">
        <v>0</v>
      </c>
      <c r="AD476" s="41"/>
    </row>
    <row r="477" spans="1:30" s="6" customFormat="1" ht="93.75" customHeight="1" x14ac:dyDescent="0.25">
      <c r="A477" s="38">
        <f>IF(OR(D477=0,D477=""),"",COUNTA($D$380:D477))</f>
        <v>86</v>
      </c>
      <c r="B477" s="9" t="s">
        <v>816</v>
      </c>
      <c r="C477" s="11" t="s">
        <v>817</v>
      </c>
      <c r="D477" s="15">
        <v>1975</v>
      </c>
      <c r="E477" s="12">
        <v>766.5</v>
      </c>
      <c r="F477" s="12">
        <v>710.1</v>
      </c>
      <c r="G477" s="12">
        <v>56.4</v>
      </c>
      <c r="H477" s="9" t="s">
        <v>39</v>
      </c>
      <c r="I477" s="9"/>
      <c r="J477" s="9"/>
      <c r="K477" s="9"/>
      <c r="L477" s="12">
        <f t="shared" si="870"/>
        <v>567976.5</v>
      </c>
      <c r="M477" s="12"/>
      <c r="N477" s="12">
        <f t="shared" si="871"/>
        <v>577941</v>
      </c>
      <c r="O477" s="12">
        <f t="shared" si="877"/>
        <v>521986.5</v>
      </c>
      <c r="P477" s="12"/>
      <c r="Q477" s="12"/>
      <c r="R477" s="12"/>
      <c r="S477" s="12"/>
      <c r="T477" s="12">
        <f t="shared" si="878"/>
        <v>3692997</v>
      </c>
      <c r="U477" s="12">
        <f t="shared" si="873"/>
        <v>141802.5</v>
      </c>
      <c r="V477" s="12">
        <f t="shared" si="874"/>
        <v>26061</v>
      </c>
      <c r="W477" s="12">
        <f t="shared" si="875"/>
        <v>117757.85489999999</v>
      </c>
      <c r="X477" s="12">
        <f t="shared" si="876"/>
        <v>5646522.3548999997</v>
      </c>
      <c r="Y477" s="9" t="s">
        <v>2244</v>
      </c>
      <c r="Z477" s="15">
        <v>0</v>
      </c>
      <c r="AA477" s="15">
        <v>0</v>
      </c>
      <c r="AB477" s="15">
        <v>0</v>
      </c>
      <c r="AC477" s="15">
        <v>0</v>
      </c>
      <c r="AD477" s="41"/>
    </row>
    <row r="478" spans="1:30" s="6" customFormat="1" ht="93.75" customHeight="1" x14ac:dyDescent="0.25">
      <c r="A478" s="38">
        <f>IF(OR(D478=0,D478=""),"",COUNTA($D$380:D478))</f>
        <v>87</v>
      </c>
      <c r="B478" s="9" t="s">
        <v>818</v>
      </c>
      <c r="C478" s="93" t="s">
        <v>819</v>
      </c>
      <c r="D478" s="20">
        <v>1975</v>
      </c>
      <c r="E478" s="12">
        <v>760.7</v>
      </c>
      <c r="F478" s="13">
        <v>704.1</v>
      </c>
      <c r="G478" s="13">
        <v>56.6</v>
      </c>
      <c r="H478" s="9" t="s">
        <v>39</v>
      </c>
      <c r="I478" s="9"/>
      <c r="J478" s="9"/>
      <c r="K478" s="9"/>
      <c r="L478" s="12">
        <f t="shared" si="870"/>
        <v>563678.70000000007</v>
      </c>
      <c r="M478" s="12"/>
      <c r="N478" s="12">
        <f t="shared" si="871"/>
        <v>573567.80000000005</v>
      </c>
      <c r="O478" s="12">
        <f t="shared" si="877"/>
        <v>518036.7</v>
      </c>
      <c r="P478" s="12"/>
      <c r="Q478" s="12"/>
      <c r="R478" s="12">
        <f>5443*E478</f>
        <v>4140490.1</v>
      </c>
      <c r="S478" s="12"/>
      <c r="T478" s="12">
        <f t="shared" si="878"/>
        <v>3665052.6</v>
      </c>
      <c r="U478" s="12">
        <f t="shared" si="873"/>
        <v>140729.5</v>
      </c>
      <c r="V478" s="12">
        <f t="shared" si="874"/>
        <v>25863.800000000003</v>
      </c>
      <c r="W478" s="12">
        <f t="shared" si="875"/>
        <v>205473.28555999999</v>
      </c>
      <c r="X478" s="12">
        <f t="shared" si="876"/>
        <v>9832892.4855600018</v>
      </c>
      <c r="Y478" s="9" t="s">
        <v>2244</v>
      </c>
      <c r="Z478" s="15">
        <v>0</v>
      </c>
      <c r="AA478" s="15">
        <v>0</v>
      </c>
      <c r="AB478" s="15">
        <v>0</v>
      </c>
      <c r="AC478" s="15">
        <v>0</v>
      </c>
      <c r="AD478" s="41"/>
    </row>
    <row r="479" spans="1:30" s="6" customFormat="1" ht="93.75" customHeight="1" x14ac:dyDescent="0.25">
      <c r="A479" s="38">
        <f>IF(OR(D479=0,D479=""),"",COUNTA($D$380:D479))</f>
        <v>88</v>
      </c>
      <c r="B479" s="9" t="s">
        <v>820</v>
      </c>
      <c r="C479" s="11" t="s">
        <v>821</v>
      </c>
      <c r="D479" s="15">
        <v>1972</v>
      </c>
      <c r="E479" s="12">
        <v>762.6</v>
      </c>
      <c r="F479" s="12">
        <v>621.29999999999995</v>
      </c>
      <c r="G479" s="12">
        <v>0</v>
      </c>
      <c r="H479" s="9" t="s">
        <v>39</v>
      </c>
      <c r="I479" s="9"/>
      <c r="J479" s="9"/>
      <c r="K479" s="9"/>
      <c r="L479" s="12"/>
      <c r="M479" s="12">
        <f t="shared" ref="M479:M480" si="879">3305*E479</f>
        <v>2520393</v>
      </c>
      <c r="N479" s="12"/>
      <c r="O479" s="12"/>
      <c r="P479" s="12"/>
      <c r="Q479" s="12"/>
      <c r="R479" s="12"/>
      <c r="S479" s="12"/>
      <c r="T479" s="12"/>
      <c r="U479" s="12"/>
      <c r="V479" s="12"/>
      <c r="W479" s="9"/>
      <c r="X479" s="12">
        <f t="shared" si="876"/>
        <v>2520393</v>
      </c>
      <c r="Y479" s="9" t="s">
        <v>2244</v>
      </c>
      <c r="Z479" s="15">
        <v>0</v>
      </c>
      <c r="AA479" s="15">
        <v>0</v>
      </c>
      <c r="AB479" s="15">
        <v>0</v>
      </c>
      <c r="AC479" s="15">
        <v>0</v>
      </c>
      <c r="AD479" s="41"/>
    </row>
    <row r="480" spans="1:30" s="6" customFormat="1" ht="93.75" customHeight="1" x14ac:dyDescent="0.25">
      <c r="A480" s="38">
        <f>IF(OR(D480=0,D480=""),"",COUNTA($D$380:D480))</f>
        <v>89</v>
      </c>
      <c r="B480" s="9" t="s">
        <v>822</v>
      </c>
      <c r="C480" s="11" t="s">
        <v>823</v>
      </c>
      <c r="D480" s="15">
        <v>1975</v>
      </c>
      <c r="E480" s="12">
        <v>803.8</v>
      </c>
      <c r="F480" s="12">
        <v>742.9</v>
      </c>
      <c r="G480" s="12">
        <v>60.9</v>
      </c>
      <c r="H480" s="9" t="s">
        <v>39</v>
      </c>
      <c r="I480" s="9"/>
      <c r="J480" s="9"/>
      <c r="K480" s="9"/>
      <c r="L480" s="12">
        <f t="shared" ref="L480:L483" si="880">741*E480</f>
        <v>595615.79999999993</v>
      </c>
      <c r="M480" s="12">
        <f t="shared" si="879"/>
        <v>2656559</v>
      </c>
      <c r="N480" s="12">
        <f t="shared" ref="N480" si="881">754*E480</f>
        <v>606065.19999999995</v>
      </c>
      <c r="O480" s="12">
        <f t="shared" ref="O480" si="882">681*E480</f>
        <v>547387.79999999993</v>
      </c>
      <c r="P480" s="12"/>
      <c r="Q480" s="12"/>
      <c r="R480" s="12">
        <f>5443*E480</f>
        <v>4375083.3999999994</v>
      </c>
      <c r="S480" s="12"/>
      <c r="T480" s="12">
        <f t="shared" ref="T480" si="883">4818*E480</f>
        <v>3872708.4</v>
      </c>
      <c r="U480" s="12">
        <f t="shared" ref="U480" si="884">185*E480</f>
        <v>148703</v>
      </c>
      <c r="V480" s="12">
        <f>34*E480</f>
        <v>27329.199999999997</v>
      </c>
      <c r="W480" s="12">
        <f t="shared" ref="W480" si="885">(L480+M480+N480+O480+P480+Q480+R480+S480+T480+U480)*0.0214</f>
        <v>273965.42363999999</v>
      </c>
      <c r="X480" s="12">
        <f t="shared" si="876"/>
        <v>13103417.223639999</v>
      </c>
      <c r="Y480" s="9" t="s">
        <v>2244</v>
      </c>
      <c r="Z480" s="15">
        <v>0</v>
      </c>
      <c r="AA480" s="15">
        <v>0</v>
      </c>
      <c r="AB480" s="15">
        <v>0</v>
      </c>
      <c r="AC480" s="15">
        <v>0</v>
      </c>
      <c r="AD480" s="41"/>
    </row>
    <row r="481" spans="1:37" s="6" customFormat="1" ht="93.75" customHeight="1" x14ac:dyDescent="0.25">
      <c r="A481" s="38">
        <f>IF(OR(D481=0,D481=""),"",COUNTA($D$380:D481))</f>
        <v>90</v>
      </c>
      <c r="B481" s="9" t="s">
        <v>824</v>
      </c>
      <c r="C481" s="11" t="s">
        <v>825</v>
      </c>
      <c r="D481" s="15">
        <v>1973</v>
      </c>
      <c r="E481" s="12">
        <v>862.4</v>
      </c>
      <c r="F481" s="12">
        <v>742.7</v>
      </c>
      <c r="G481" s="12">
        <v>59.6</v>
      </c>
      <c r="H481" s="9" t="s">
        <v>39</v>
      </c>
      <c r="I481" s="9"/>
      <c r="J481" s="9"/>
      <c r="K481" s="9"/>
      <c r="L481" s="12">
        <f t="shared" si="880"/>
        <v>639038.4</v>
      </c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9"/>
      <c r="X481" s="12">
        <f t="shared" si="876"/>
        <v>639038.4</v>
      </c>
      <c r="Y481" s="9" t="s">
        <v>2244</v>
      </c>
      <c r="Z481" s="15">
        <v>0</v>
      </c>
      <c r="AA481" s="15">
        <v>0</v>
      </c>
      <c r="AB481" s="15">
        <v>0</v>
      </c>
      <c r="AC481" s="15">
        <v>0</v>
      </c>
      <c r="AD481" s="41"/>
    </row>
    <row r="482" spans="1:37" s="6" customFormat="1" ht="93.75" customHeight="1" x14ac:dyDescent="0.25">
      <c r="A482" s="38">
        <f>IF(OR(D482=0,D482=""),"",COUNTA($D$380:D482))</f>
        <v>91</v>
      </c>
      <c r="B482" s="9" t="s">
        <v>826</v>
      </c>
      <c r="C482" s="11" t="s">
        <v>827</v>
      </c>
      <c r="D482" s="15">
        <v>1973</v>
      </c>
      <c r="E482" s="12">
        <v>864</v>
      </c>
      <c r="F482" s="12">
        <v>806.2</v>
      </c>
      <c r="G482" s="12">
        <v>68.2</v>
      </c>
      <c r="H482" s="9" t="s">
        <v>39</v>
      </c>
      <c r="I482" s="9"/>
      <c r="J482" s="9"/>
      <c r="K482" s="9"/>
      <c r="L482" s="12">
        <f t="shared" si="880"/>
        <v>640224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9"/>
      <c r="X482" s="12">
        <f t="shared" si="876"/>
        <v>640224</v>
      </c>
      <c r="Y482" s="9" t="s">
        <v>2244</v>
      </c>
      <c r="Z482" s="15">
        <v>0</v>
      </c>
      <c r="AA482" s="15">
        <v>0</v>
      </c>
      <c r="AB482" s="15">
        <v>0</v>
      </c>
      <c r="AC482" s="15">
        <v>0</v>
      </c>
      <c r="AD482" s="8"/>
      <c r="AE482" s="8"/>
      <c r="AF482" s="8"/>
      <c r="AG482" s="8"/>
      <c r="AH482" s="8"/>
      <c r="AI482" s="8"/>
      <c r="AJ482" s="8"/>
      <c r="AK482" s="8"/>
    </row>
    <row r="483" spans="1:37" s="6" customFormat="1" ht="93.75" customHeight="1" x14ac:dyDescent="0.25">
      <c r="A483" s="38">
        <f>IF(OR(D483=0,D483=""),"",COUNTA($D$380:D483))</f>
        <v>92</v>
      </c>
      <c r="B483" s="9" t="s">
        <v>828</v>
      </c>
      <c r="C483" s="11" t="s">
        <v>829</v>
      </c>
      <c r="D483" s="15">
        <v>1975</v>
      </c>
      <c r="E483" s="12">
        <v>777.8</v>
      </c>
      <c r="F483" s="12">
        <v>718.2</v>
      </c>
      <c r="G483" s="12">
        <v>73.900000000000006</v>
      </c>
      <c r="H483" s="9" t="s">
        <v>39</v>
      </c>
      <c r="I483" s="9"/>
      <c r="J483" s="9"/>
      <c r="K483" s="9"/>
      <c r="L483" s="12">
        <f t="shared" si="880"/>
        <v>576349.79999999993</v>
      </c>
      <c r="M483" s="12"/>
      <c r="N483" s="12">
        <f t="shared" ref="N483" si="886">754*E483</f>
        <v>586461.19999999995</v>
      </c>
      <c r="O483" s="12">
        <f t="shared" ref="O483" si="887">681*E483</f>
        <v>529681.79999999993</v>
      </c>
      <c r="P483" s="12"/>
      <c r="Q483" s="12"/>
      <c r="R483" s="12">
        <f>5443*E483</f>
        <v>4233565.3999999994</v>
      </c>
      <c r="S483" s="12"/>
      <c r="T483" s="12">
        <f t="shared" ref="T483" si="888">4818*E483</f>
        <v>3747440.4</v>
      </c>
      <c r="U483" s="12">
        <f t="shared" ref="U483" si="889">185*E483</f>
        <v>143893</v>
      </c>
      <c r="V483" s="12">
        <f>34*E483</f>
        <v>26445.199999999997</v>
      </c>
      <c r="W483" s="12">
        <f t="shared" ref="W483" si="890">(L483+M483+N483+O483+P483+Q483+R483+S483+T483+U483)*0.0214</f>
        <v>210092.18023999999</v>
      </c>
      <c r="X483" s="12">
        <f t="shared" si="876"/>
        <v>10053928.980239999</v>
      </c>
      <c r="Y483" s="9" t="s">
        <v>2244</v>
      </c>
      <c r="Z483" s="15">
        <v>0</v>
      </c>
      <c r="AA483" s="15">
        <v>0</v>
      </c>
      <c r="AB483" s="15">
        <v>0</v>
      </c>
      <c r="AC483" s="15">
        <v>0</v>
      </c>
      <c r="AD483" s="41"/>
    </row>
    <row r="484" spans="1:37" s="6" customFormat="1" ht="93.75" customHeight="1" x14ac:dyDescent="0.25">
      <c r="A484" s="38" t="str">
        <f>IF(OR(D484=0,D484=""),"",COUNTA($D$380:D484))</f>
        <v/>
      </c>
      <c r="B484" s="9"/>
      <c r="C484" s="39"/>
      <c r="D484" s="15"/>
      <c r="E484" s="40">
        <f>SUM(E473:E483)</f>
        <v>8467.2999999999993</v>
      </c>
      <c r="F484" s="40">
        <f t="shared" ref="F484:G484" si="891">SUM(F473:F483)</f>
        <v>7596.2999999999993</v>
      </c>
      <c r="G484" s="40">
        <f t="shared" si="891"/>
        <v>552.5</v>
      </c>
      <c r="H484" s="9"/>
      <c r="I484" s="9"/>
      <c r="J484" s="9"/>
      <c r="K484" s="9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9"/>
      <c r="X484" s="40">
        <f t="shared" ref="X484" si="892">SUM(X473:X483)</f>
        <v>62728243.800439999</v>
      </c>
      <c r="Y484" s="40"/>
      <c r="Z484" s="40">
        <f t="shared" ref="Z484" si="893">SUM(Z473:Z483)</f>
        <v>0</v>
      </c>
      <c r="AA484" s="40">
        <f t="shared" ref="AA484" si="894">SUM(AA473:AA483)</f>
        <v>0</v>
      </c>
      <c r="AB484" s="40">
        <f t="shared" ref="AB484" si="895">SUM(AB473:AB483)</f>
        <v>0</v>
      </c>
      <c r="AC484" s="40">
        <f t="shared" ref="AC484" si="896">SUM(AC473:AC483)</f>
        <v>0</v>
      </c>
      <c r="AD484" s="41"/>
    </row>
    <row r="485" spans="1:37" s="6" customFormat="1" ht="93.75" customHeight="1" x14ac:dyDescent="0.25">
      <c r="A485" s="38" t="str">
        <f>IF(OR(D485=0,D485=""),"",COUNTA($D$380:D485))</f>
        <v/>
      </c>
      <c r="B485" s="9"/>
      <c r="C485" s="39" t="s">
        <v>2202</v>
      </c>
      <c r="D485" s="15"/>
      <c r="E485" s="12"/>
      <c r="F485" s="12"/>
      <c r="G485" s="12"/>
      <c r="H485" s="9"/>
      <c r="I485" s="9"/>
      <c r="J485" s="9"/>
      <c r="K485" s="9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9"/>
      <c r="X485" s="12"/>
      <c r="Y485" s="12"/>
      <c r="Z485" s="12"/>
      <c r="AA485" s="12"/>
      <c r="AB485" s="12"/>
      <c r="AC485" s="12"/>
      <c r="AD485" s="41"/>
    </row>
    <row r="486" spans="1:37" s="6" customFormat="1" ht="93.75" customHeight="1" x14ac:dyDescent="0.25">
      <c r="A486" s="38">
        <f>IF(OR(D486=0,D486=""),"",COUNTA($D$380:D486))</f>
        <v>93</v>
      </c>
      <c r="B486" s="9" t="s">
        <v>830</v>
      </c>
      <c r="C486" s="11" t="s">
        <v>831</v>
      </c>
      <c r="D486" s="15">
        <v>1975</v>
      </c>
      <c r="E486" s="12">
        <v>1058.7</v>
      </c>
      <c r="F486" s="12">
        <v>684.6</v>
      </c>
      <c r="G486" s="12">
        <v>90</v>
      </c>
      <c r="H486" s="9" t="s">
        <v>36</v>
      </c>
      <c r="I486" s="9"/>
      <c r="J486" s="9"/>
      <c r="K486" s="9"/>
      <c r="L486" s="12">
        <f t="shared" ref="L486:L490" si="897">741*E486</f>
        <v>784496.70000000007</v>
      </c>
      <c r="M486" s="12">
        <f t="shared" ref="M486:M490" si="898">3305*E486</f>
        <v>3499003.5</v>
      </c>
      <c r="N486" s="12">
        <f t="shared" ref="N486:N490" si="899">754*E486</f>
        <v>798259.8</v>
      </c>
      <c r="O486" s="12">
        <f t="shared" ref="O486:O490" si="900">681*E486</f>
        <v>720974.70000000007</v>
      </c>
      <c r="P486" s="12">
        <f t="shared" ref="P486:P490" si="901">576*E486</f>
        <v>609811.20000000007</v>
      </c>
      <c r="Q486" s="12"/>
      <c r="R486" s="12">
        <f>5443*E486</f>
        <v>5762504.1000000006</v>
      </c>
      <c r="S486" s="12"/>
      <c r="T486" s="12">
        <f t="shared" ref="T486:T490" si="902">4818*E486</f>
        <v>5100816.6000000006</v>
      </c>
      <c r="U486" s="12">
        <f t="shared" ref="U486:U490" si="903">185*E486</f>
        <v>195859.5</v>
      </c>
      <c r="V486" s="12">
        <f t="shared" ref="V486:V490" si="904">34*E486</f>
        <v>35995.800000000003</v>
      </c>
      <c r="W486" s="12">
        <f t="shared" ref="W486:W490" si="905">(L486+M486+N486+O486+P486+Q486+R486+S486+T486+U486)*0.0214</f>
        <v>373894.93854</v>
      </c>
      <c r="X486" s="12">
        <f t="shared" ref="X486:X490" si="906">L486+M486+N486+O486+P486+Q486+R486+S486+T486+U486+V486+W486</f>
        <v>17881616.838540003</v>
      </c>
      <c r="Y486" s="9" t="s">
        <v>2244</v>
      </c>
      <c r="Z486" s="15">
        <v>0</v>
      </c>
      <c r="AA486" s="15">
        <v>0</v>
      </c>
      <c r="AB486" s="15">
        <v>0</v>
      </c>
      <c r="AC486" s="15">
        <v>0</v>
      </c>
      <c r="AD486" s="41"/>
    </row>
    <row r="487" spans="1:37" s="6" customFormat="1" ht="93.75" customHeight="1" x14ac:dyDescent="0.25">
      <c r="A487" s="38">
        <f>IF(OR(D487=0,D487=""),"",COUNTA($D$380:D487))</f>
        <v>94</v>
      </c>
      <c r="B487" s="9" t="s">
        <v>832</v>
      </c>
      <c r="C487" s="11" t="s">
        <v>833</v>
      </c>
      <c r="D487" s="15">
        <v>1975</v>
      </c>
      <c r="E487" s="12">
        <v>1182.5999999999999</v>
      </c>
      <c r="F487" s="12">
        <v>1087.2</v>
      </c>
      <c r="G487" s="12">
        <v>0</v>
      </c>
      <c r="H487" s="9" t="s">
        <v>36</v>
      </c>
      <c r="I487" s="9"/>
      <c r="J487" s="9"/>
      <c r="K487" s="9"/>
      <c r="L487" s="12">
        <f t="shared" si="897"/>
        <v>876306.6</v>
      </c>
      <c r="M487" s="12">
        <f t="shared" si="898"/>
        <v>3908492.9999999995</v>
      </c>
      <c r="N487" s="12">
        <f t="shared" si="899"/>
        <v>891680.39999999991</v>
      </c>
      <c r="O487" s="12">
        <f t="shared" si="900"/>
        <v>805350.6</v>
      </c>
      <c r="P487" s="12">
        <f t="shared" si="901"/>
        <v>681177.59999999998</v>
      </c>
      <c r="Q487" s="12"/>
      <c r="R487" s="12"/>
      <c r="S487" s="12"/>
      <c r="T487" s="12">
        <f t="shared" si="902"/>
        <v>5697766.7999999998</v>
      </c>
      <c r="U487" s="12">
        <f t="shared" si="903"/>
        <v>218780.99999999997</v>
      </c>
      <c r="V487" s="12">
        <f t="shared" si="904"/>
        <v>40208.399999999994</v>
      </c>
      <c r="W487" s="12">
        <f t="shared" si="905"/>
        <v>279902.49839999998</v>
      </c>
      <c r="X487" s="12">
        <f t="shared" si="906"/>
        <v>13399666.898400001</v>
      </c>
      <c r="Y487" s="9" t="s">
        <v>2244</v>
      </c>
      <c r="Z487" s="15">
        <v>0</v>
      </c>
      <c r="AA487" s="15">
        <v>0</v>
      </c>
      <c r="AB487" s="15">
        <v>0</v>
      </c>
      <c r="AC487" s="15">
        <v>0</v>
      </c>
      <c r="AD487" s="41"/>
    </row>
    <row r="488" spans="1:37" s="6" customFormat="1" ht="93.75" customHeight="1" x14ac:dyDescent="0.25">
      <c r="A488" s="38">
        <f>IF(OR(D488=0,D488=""),"",COUNTA($D$380:D488))</f>
        <v>95</v>
      </c>
      <c r="B488" s="9" t="s">
        <v>834</v>
      </c>
      <c r="C488" s="11" t="s">
        <v>835</v>
      </c>
      <c r="D488" s="15">
        <v>1975</v>
      </c>
      <c r="E488" s="12">
        <v>1206.3</v>
      </c>
      <c r="F488" s="12">
        <v>1115.4000000000001</v>
      </c>
      <c r="G488" s="12">
        <v>0</v>
      </c>
      <c r="H488" s="9" t="s">
        <v>36</v>
      </c>
      <c r="I488" s="9"/>
      <c r="J488" s="9"/>
      <c r="K488" s="9"/>
      <c r="L488" s="12">
        <f t="shared" si="897"/>
        <v>893868.29999999993</v>
      </c>
      <c r="M488" s="12">
        <f t="shared" si="898"/>
        <v>3986821.5</v>
      </c>
      <c r="N488" s="12">
        <f t="shared" si="899"/>
        <v>909550.2</v>
      </c>
      <c r="O488" s="12">
        <f t="shared" si="900"/>
        <v>821490.29999999993</v>
      </c>
      <c r="P488" s="12">
        <f t="shared" si="901"/>
        <v>694828.79999999993</v>
      </c>
      <c r="Q488" s="12"/>
      <c r="R488" s="12"/>
      <c r="S488" s="12"/>
      <c r="T488" s="12">
        <f t="shared" si="902"/>
        <v>5811953.3999999994</v>
      </c>
      <c r="U488" s="12">
        <f t="shared" si="903"/>
        <v>223165.5</v>
      </c>
      <c r="V488" s="12">
        <f t="shared" si="904"/>
        <v>41014.199999999997</v>
      </c>
      <c r="W488" s="12">
        <f t="shared" si="905"/>
        <v>285511.90919999999</v>
      </c>
      <c r="X488" s="12">
        <f t="shared" si="906"/>
        <v>13668204.109199999</v>
      </c>
      <c r="Y488" s="9" t="s">
        <v>2244</v>
      </c>
      <c r="Z488" s="15">
        <v>0</v>
      </c>
      <c r="AA488" s="15">
        <v>0</v>
      </c>
      <c r="AB488" s="15">
        <v>0</v>
      </c>
      <c r="AC488" s="15">
        <v>0</v>
      </c>
      <c r="AD488" s="41"/>
    </row>
    <row r="489" spans="1:37" s="6" customFormat="1" ht="93.75" customHeight="1" x14ac:dyDescent="0.25">
      <c r="A489" s="38">
        <f>IF(OR(D489=0,D489=""),"",COUNTA($D$380:D489))</f>
        <v>96</v>
      </c>
      <c r="B489" s="9" t="s">
        <v>836</v>
      </c>
      <c r="C489" s="11" t="s">
        <v>837</v>
      </c>
      <c r="D489" s="15">
        <v>1975</v>
      </c>
      <c r="E489" s="12">
        <v>1090.4000000000001</v>
      </c>
      <c r="F489" s="12">
        <v>707</v>
      </c>
      <c r="G489" s="12">
        <v>75.2</v>
      </c>
      <c r="H489" s="9" t="s">
        <v>36</v>
      </c>
      <c r="I489" s="9"/>
      <c r="J489" s="9"/>
      <c r="K489" s="9"/>
      <c r="L489" s="12">
        <f t="shared" si="897"/>
        <v>807986.4</v>
      </c>
      <c r="M489" s="12">
        <f t="shared" si="898"/>
        <v>3603772.0000000005</v>
      </c>
      <c r="N489" s="12">
        <f t="shared" si="899"/>
        <v>822161.60000000009</v>
      </c>
      <c r="O489" s="12">
        <f t="shared" si="900"/>
        <v>742562.4</v>
      </c>
      <c r="P489" s="12">
        <f t="shared" si="901"/>
        <v>628070.40000000002</v>
      </c>
      <c r="Q489" s="12"/>
      <c r="R489" s="12">
        <f t="shared" ref="R489:R490" si="907">5443*E489</f>
        <v>5935047.2000000002</v>
      </c>
      <c r="S489" s="12"/>
      <c r="T489" s="12">
        <f t="shared" si="902"/>
        <v>5253547.2</v>
      </c>
      <c r="U489" s="12">
        <f t="shared" si="903"/>
        <v>201724.00000000003</v>
      </c>
      <c r="V489" s="12">
        <f t="shared" si="904"/>
        <v>37073.600000000006</v>
      </c>
      <c r="W489" s="12">
        <f t="shared" si="905"/>
        <v>385090.24367999996</v>
      </c>
      <c r="X489" s="12">
        <f t="shared" si="906"/>
        <v>18417035.043680001</v>
      </c>
      <c r="Y489" s="9" t="s">
        <v>2244</v>
      </c>
      <c r="Z489" s="15">
        <v>0</v>
      </c>
      <c r="AA489" s="15">
        <v>0</v>
      </c>
      <c r="AB489" s="15">
        <v>0</v>
      </c>
      <c r="AC489" s="15">
        <v>0</v>
      </c>
      <c r="AD489" s="41"/>
    </row>
    <row r="490" spans="1:37" s="6" customFormat="1" ht="93.75" customHeight="1" x14ac:dyDescent="0.25">
      <c r="A490" s="38">
        <f>IF(OR(D490=0,D490=""),"",COUNTA($D$380:D490))</f>
        <v>97</v>
      </c>
      <c r="B490" s="9" t="s">
        <v>838</v>
      </c>
      <c r="C490" s="11" t="s">
        <v>839</v>
      </c>
      <c r="D490" s="15">
        <v>1973</v>
      </c>
      <c r="E490" s="12">
        <v>947.3</v>
      </c>
      <c r="F490" s="12">
        <v>582.29999999999995</v>
      </c>
      <c r="G490" s="12">
        <v>73.7</v>
      </c>
      <c r="H490" s="9" t="s">
        <v>36</v>
      </c>
      <c r="I490" s="9"/>
      <c r="J490" s="9"/>
      <c r="K490" s="9"/>
      <c r="L490" s="12">
        <f t="shared" si="897"/>
        <v>701949.29999999993</v>
      </c>
      <c r="M490" s="12">
        <f t="shared" si="898"/>
        <v>3130826.5</v>
      </c>
      <c r="N490" s="12">
        <f t="shared" si="899"/>
        <v>714264.2</v>
      </c>
      <c r="O490" s="12">
        <f t="shared" si="900"/>
        <v>645111.29999999993</v>
      </c>
      <c r="P490" s="12">
        <f t="shared" si="901"/>
        <v>545644.79999999993</v>
      </c>
      <c r="Q490" s="12"/>
      <c r="R490" s="12">
        <f t="shared" si="907"/>
        <v>5156153.8999999994</v>
      </c>
      <c r="S490" s="12"/>
      <c r="T490" s="12">
        <f t="shared" si="902"/>
        <v>4564091.3999999994</v>
      </c>
      <c r="U490" s="12">
        <f t="shared" si="903"/>
        <v>175250.5</v>
      </c>
      <c r="V490" s="12">
        <f t="shared" si="904"/>
        <v>32208.199999999997</v>
      </c>
      <c r="W490" s="12">
        <f t="shared" si="905"/>
        <v>334552.44665999996</v>
      </c>
      <c r="X490" s="12">
        <f t="shared" si="906"/>
        <v>16000052.546659999</v>
      </c>
      <c r="Y490" s="9" t="s">
        <v>2244</v>
      </c>
      <c r="Z490" s="15">
        <v>0</v>
      </c>
      <c r="AA490" s="15">
        <v>0</v>
      </c>
      <c r="AB490" s="15">
        <v>0</v>
      </c>
      <c r="AC490" s="15">
        <v>0</v>
      </c>
      <c r="AD490" s="41"/>
    </row>
    <row r="491" spans="1:37" s="6" customFormat="1" ht="93.75" customHeight="1" x14ac:dyDescent="0.25">
      <c r="A491" s="38" t="str">
        <f>IF(OR(D491=0,D491=""),"",COUNTA($D$380:D491))</f>
        <v/>
      </c>
      <c r="B491" s="9"/>
      <c r="C491" s="39"/>
      <c r="D491" s="15"/>
      <c r="E491" s="40">
        <f>SUM(E486:E490)</f>
        <v>5485.3</v>
      </c>
      <c r="F491" s="40">
        <f t="shared" ref="F491:G491" si="908">SUM(F486:F490)</f>
        <v>4176.5</v>
      </c>
      <c r="G491" s="40">
        <f t="shared" si="908"/>
        <v>238.89999999999998</v>
      </c>
      <c r="H491" s="9"/>
      <c r="I491" s="9"/>
      <c r="J491" s="9"/>
      <c r="K491" s="9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40">
        <f t="shared" ref="X491" si="909">SUM(X486:X490)</f>
        <v>79366575.436480016</v>
      </c>
      <c r="Y491" s="40"/>
      <c r="Z491" s="40">
        <f t="shared" ref="Z491" si="910">SUM(Z486:Z490)</f>
        <v>0</v>
      </c>
      <c r="AA491" s="40">
        <f t="shared" ref="AA491" si="911">SUM(AA486:AA490)</f>
        <v>0</v>
      </c>
      <c r="AB491" s="40">
        <f t="shared" ref="AB491" si="912">SUM(AB486:AB490)</f>
        <v>0</v>
      </c>
      <c r="AC491" s="40">
        <f t="shared" ref="AC491" si="913">SUM(AC486:AC490)</f>
        <v>0</v>
      </c>
      <c r="AD491" s="41"/>
    </row>
    <row r="492" spans="1:37" s="6" customFormat="1" ht="93.75" customHeight="1" x14ac:dyDescent="0.25">
      <c r="A492" s="38" t="str">
        <f>IF(OR(D492=0,D492=""),"",COUNTA($D$380:D492))</f>
        <v/>
      </c>
      <c r="B492" s="9"/>
      <c r="C492" s="39" t="s">
        <v>2203</v>
      </c>
      <c r="D492" s="15"/>
      <c r="E492" s="12"/>
      <c r="F492" s="12"/>
      <c r="G492" s="12"/>
      <c r="H492" s="9"/>
      <c r="I492" s="9"/>
      <c r="J492" s="9"/>
      <c r="K492" s="9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41"/>
    </row>
    <row r="493" spans="1:37" s="6" customFormat="1" ht="93.75" customHeight="1" x14ac:dyDescent="0.25">
      <c r="A493" s="38">
        <f>IF(OR(D493=0,D493=""),"",COUNTA($D$380:D493))</f>
        <v>98</v>
      </c>
      <c r="B493" s="9" t="s">
        <v>840</v>
      </c>
      <c r="C493" s="11" t="s">
        <v>841</v>
      </c>
      <c r="D493" s="15">
        <v>1975</v>
      </c>
      <c r="E493" s="12">
        <v>766.6</v>
      </c>
      <c r="F493" s="12">
        <v>475.9</v>
      </c>
      <c r="G493" s="12">
        <v>60.8</v>
      </c>
      <c r="H493" s="9" t="s">
        <v>39</v>
      </c>
      <c r="I493" s="9"/>
      <c r="J493" s="9"/>
      <c r="K493" s="9"/>
      <c r="L493" s="12">
        <f t="shared" ref="L493" si="914">741*E493</f>
        <v>568050.6</v>
      </c>
      <c r="M493" s="12"/>
      <c r="N493" s="12">
        <f t="shared" ref="N493" si="915">754*E493</f>
        <v>578016.4</v>
      </c>
      <c r="O493" s="12">
        <f t="shared" ref="O493" si="916">681*E493</f>
        <v>522054.60000000003</v>
      </c>
      <c r="P493" s="12">
        <f>576*E493</f>
        <v>441561.60000000003</v>
      </c>
      <c r="Q493" s="12"/>
      <c r="R493" s="12">
        <f>5443*E493</f>
        <v>4172603.8000000003</v>
      </c>
      <c r="S493" s="12"/>
      <c r="T493" s="12">
        <f t="shared" ref="T493" si="917">4818*E493</f>
        <v>3693478.8000000003</v>
      </c>
      <c r="U493" s="12">
        <f t="shared" ref="U493" si="918">185*E493</f>
        <v>141821</v>
      </c>
      <c r="V493" s="12">
        <f>34*E493</f>
        <v>26064.400000000001</v>
      </c>
      <c r="W493" s="12">
        <f t="shared" ref="W493" si="919">(L493+M493+N493+O493+P493+Q493+R493+S493+T493+U493)*0.0214</f>
        <v>216516.35751999999</v>
      </c>
      <c r="X493" s="12">
        <f>L493+M493+N493+O493+P493+Q493+R493+S493+T493+U493+V493+W493</f>
        <v>10360167.55752</v>
      </c>
      <c r="Y493" s="9" t="s">
        <v>2244</v>
      </c>
      <c r="Z493" s="15">
        <v>0</v>
      </c>
      <c r="AA493" s="15">
        <v>0</v>
      </c>
      <c r="AB493" s="15">
        <v>0</v>
      </c>
      <c r="AC493" s="15">
        <v>0</v>
      </c>
      <c r="AD493" s="41"/>
    </row>
    <row r="494" spans="1:37" s="6" customFormat="1" ht="93.75" customHeight="1" x14ac:dyDescent="0.25">
      <c r="A494" s="38" t="str">
        <f>IF(OR(D494=0,D494=""),"",COUNTA($D$380:D494))</f>
        <v/>
      </c>
      <c r="B494" s="9"/>
      <c r="C494" s="39"/>
      <c r="D494" s="15"/>
      <c r="E494" s="40">
        <f>SUM(E493)</f>
        <v>766.6</v>
      </c>
      <c r="F494" s="40">
        <f t="shared" ref="F494:G494" si="920">SUM(F493)</f>
        <v>475.9</v>
      </c>
      <c r="G494" s="40">
        <f t="shared" si="920"/>
        <v>60.8</v>
      </c>
      <c r="H494" s="9"/>
      <c r="I494" s="9"/>
      <c r="J494" s="9"/>
      <c r="K494" s="9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40">
        <f t="shared" ref="X494" si="921">SUM(X493)</f>
        <v>10360167.55752</v>
      </c>
      <c r="Y494" s="40"/>
      <c r="Z494" s="40">
        <f t="shared" ref="Z494" si="922">SUM(Z493)</f>
        <v>0</v>
      </c>
      <c r="AA494" s="40">
        <f t="shared" ref="AA494" si="923">SUM(AA493)</f>
        <v>0</v>
      </c>
      <c r="AB494" s="40">
        <f t="shared" ref="AB494" si="924">SUM(AB493)</f>
        <v>0</v>
      </c>
      <c r="AC494" s="40">
        <f t="shared" ref="AC494" si="925">SUM(AC493)</f>
        <v>0</v>
      </c>
      <c r="AD494" s="41"/>
    </row>
    <row r="495" spans="1:37" s="6" customFormat="1" ht="93.75" customHeight="1" x14ac:dyDescent="0.25">
      <c r="A495" s="38" t="str">
        <f>IF(OR(D495=0,D495=""),"",COUNTA($D$380:D495))</f>
        <v/>
      </c>
      <c r="B495" s="9"/>
      <c r="C495" s="39" t="s">
        <v>2204</v>
      </c>
      <c r="D495" s="15"/>
      <c r="E495" s="12"/>
      <c r="F495" s="12"/>
      <c r="G495" s="12"/>
      <c r="H495" s="9"/>
      <c r="I495" s="9"/>
      <c r="J495" s="9"/>
      <c r="K495" s="9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41"/>
    </row>
    <row r="496" spans="1:37" s="6" customFormat="1" ht="93.75" customHeight="1" x14ac:dyDescent="0.25">
      <c r="A496" s="38">
        <f>IF(OR(D496=0,D496=""),"",COUNTA($D$380:D496))</f>
        <v>99</v>
      </c>
      <c r="B496" s="9" t="s">
        <v>842</v>
      </c>
      <c r="C496" s="11" t="s">
        <v>843</v>
      </c>
      <c r="D496" s="15">
        <v>1975</v>
      </c>
      <c r="E496" s="12">
        <v>912.4</v>
      </c>
      <c r="F496" s="12">
        <v>683.3</v>
      </c>
      <c r="G496" s="12">
        <v>229.1</v>
      </c>
      <c r="H496" s="9" t="s">
        <v>39</v>
      </c>
      <c r="I496" s="9"/>
      <c r="J496" s="9"/>
      <c r="K496" s="9"/>
      <c r="L496" s="12">
        <f t="shared" ref="L496:L502" si="926">741*E496</f>
        <v>676088.4</v>
      </c>
      <c r="M496" s="12"/>
      <c r="N496" s="12">
        <f t="shared" ref="N496:N502" si="927">754*E496</f>
        <v>687949.6</v>
      </c>
      <c r="O496" s="12">
        <f t="shared" ref="O496:O502" si="928">681*E496</f>
        <v>621344.4</v>
      </c>
      <c r="P496" s="12">
        <f t="shared" ref="P496:P502" si="929">576*E496</f>
        <v>525542.40000000002</v>
      </c>
      <c r="Q496" s="12"/>
      <c r="R496" s="12"/>
      <c r="S496" s="12"/>
      <c r="T496" s="12">
        <f t="shared" ref="T496:T502" si="930">4818*E496</f>
        <v>4395943.2</v>
      </c>
      <c r="U496" s="12">
        <f t="shared" ref="U496:U502" si="931">185*E496</f>
        <v>168794</v>
      </c>
      <c r="V496" s="12">
        <f t="shared" ref="V496:V502" si="932">34*E496</f>
        <v>31021.599999999999</v>
      </c>
      <c r="W496" s="12">
        <f t="shared" ref="W496:W502" si="933">(L496+M496+N496+O496+P496+Q496+R496+S496+T496+U496)*0.0214</f>
        <v>151419.16680000001</v>
      </c>
      <c r="X496" s="12">
        <f t="shared" ref="X496:X502" si="934">L496+M496+N496+O496+P496+Q496+R496+S496+T496+U496+V496+W496</f>
        <v>7258102.7667999994</v>
      </c>
      <c r="Y496" s="9" t="s">
        <v>2244</v>
      </c>
      <c r="Z496" s="15">
        <v>0</v>
      </c>
      <c r="AA496" s="15">
        <v>0</v>
      </c>
      <c r="AB496" s="15">
        <v>0</v>
      </c>
      <c r="AC496" s="15">
        <v>0</v>
      </c>
      <c r="AD496" s="41"/>
    </row>
    <row r="497" spans="1:29" s="8" customFormat="1" ht="93.75" customHeight="1" x14ac:dyDescent="0.25">
      <c r="A497" s="38">
        <f>IF(OR(D497=0,D497=""),"",COUNTA($D$380:D497))</f>
        <v>100</v>
      </c>
      <c r="B497" s="9" t="s">
        <v>844</v>
      </c>
      <c r="C497" s="11" t="s">
        <v>845</v>
      </c>
      <c r="D497" s="15">
        <v>1973</v>
      </c>
      <c r="E497" s="12">
        <v>776.9</v>
      </c>
      <c r="F497" s="12">
        <v>715.9</v>
      </c>
      <c r="G497" s="12">
        <v>61</v>
      </c>
      <c r="H497" s="9" t="s">
        <v>39</v>
      </c>
      <c r="I497" s="9"/>
      <c r="J497" s="9"/>
      <c r="K497" s="9"/>
      <c r="L497" s="12">
        <f t="shared" si="926"/>
        <v>575682.9</v>
      </c>
      <c r="M497" s="12"/>
      <c r="N497" s="12">
        <f t="shared" si="927"/>
        <v>585782.6</v>
      </c>
      <c r="O497" s="12">
        <f t="shared" si="928"/>
        <v>529068.9</v>
      </c>
      <c r="P497" s="12">
        <f t="shared" si="929"/>
        <v>447494.39999999997</v>
      </c>
      <c r="Q497" s="12"/>
      <c r="R497" s="12"/>
      <c r="S497" s="12"/>
      <c r="T497" s="12">
        <f t="shared" si="930"/>
        <v>3743104.1999999997</v>
      </c>
      <c r="U497" s="12">
        <f t="shared" si="931"/>
        <v>143726.5</v>
      </c>
      <c r="V497" s="12">
        <f t="shared" si="932"/>
        <v>26414.6</v>
      </c>
      <c r="W497" s="12">
        <f t="shared" si="933"/>
        <v>128931.99329999999</v>
      </c>
      <c r="X497" s="12">
        <f t="shared" si="934"/>
        <v>6180206.0932999998</v>
      </c>
      <c r="Y497" s="9" t="s">
        <v>2244</v>
      </c>
      <c r="Z497" s="15">
        <v>0</v>
      </c>
      <c r="AA497" s="15">
        <v>0</v>
      </c>
      <c r="AB497" s="15">
        <v>0</v>
      </c>
      <c r="AC497" s="15">
        <v>0</v>
      </c>
    </row>
    <row r="498" spans="1:29" s="8" customFormat="1" ht="93.75" customHeight="1" x14ac:dyDescent="0.25">
      <c r="A498" s="38">
        <f>IF(OR(D498=0,D498=""),"",COUNTA($D$380:D498))</f>
        <v>101</v>
      </c>
      <c r="B498" s="9" t="s">
        <v>846</v>
      </c>
      <c r="C498" s="11" t="s">
        <v>847</v>
      </c>
      <c r="D498" s="15">
        <v>1973</v>
      </c>
      <c r="E498" s="12">
        <v>787.5</v>
      </c>
      <c r="F498" s="12">
        <v>727.1</v>
      </c>
      <c r="G498" s="12">
        <v>60.4</v>
      </c>
      <c r="H498" s="9" t="s">
        <v>39</v>
      </c>
      <c r="I498" s="9"/>
      <c r="J498" s="9"/>
      <c r="K498" s="9"/>
      <c r="L498" s="12">
        <f t="shared" si="926"/>
        <v>583537.5</v>
      </c>
      <c r="M498" s="12"/>
      <c r="N498" s="12">
        <f t="shared" si="927"/>
        <v>593775</v>
      </c>
      <c r="O498" s="12">
        <f t="shared" si="928"/>
        <v>536287.5</v>
      </c>
      <c r="P498" s="12">
        <f t="shared" si="929"/>
        <v>453600</v>
      </c>
      <c r="Q498" s="12"/>
      <c r="R498" s="12"/>
      <c r="S498" s="12"/>
      <c r="T498" s="12">
        <f t="shared" si="930"/>
        <v>3794175</v>
      </c>
      <c r="U498" s="12">
        <f t="shared" si="931"/>
        <v>145687.5</v>
      </c>
      <c r="V498" s="12">
        <f t="shared" si="932"/>
        <v>26775</v>
      </c>
      <c r="W498" s="12">
        <f t="shared" si="933"/>
        <v>130691.1375</v>
      </c>
      <c r="X498" s="12">
        <f t="shared" si="934"/>
        <v>6264528.6375000002</v>
      </c>
      <c r="Y498" s="9" t="s">
        <v>2244</v>
      </c>
      <c r="Z498" s="15">
        <v>0</v>
      </c>
      <c r="AA498" s="15">
        <v>0</v>
      </c>
      <c r="AB498" s="15">
        <v>0</v>
      </c>
      <c r="AC498" s="15">
        <v>0</v>
      </c>
    </row>
    <row r="499" spans="1:29" s="8" customFormat="1" ht="93.75" customHeight="1" x14ac:dyDescent="0.25">
      <c r="A499" s="38">
        <f>IF(OR(D499=0,D499=""),"",COUNTA($D$380:D499))</f>
        <v>102</v>
      </c>
      <c r="B499" s="9" t="s">
        <v>848</v>
      </c>
      <c r="C499" s="11" t="s">
        <v>849</v>
      </c>
      <c r="D499" s="15">
        <v>1973</v>
      </c>
      <c r="E499" s="12">
        <v>775.4</v>
      </c>
      <c r="F499" s="12">
        <v>714.4</v>
      </c>
      <c r="G499" s="12">
        <v>61</v>
      </c>
      <c r="H499" s="9" t="s">
        <v>39</v>
      </c>
      <c r="I499" s="9"/>
      <c r="J499" s="9"/>
      <c r="K499" s="9"/>
      <c r="L499" s="12">
        <f t="shared" si="926"/>
        <v>574571.4</v>
      </c>
      <c r="M499" s="12"/>
      <c r="N499" s="12">
        <f t="shared" si="927"/>
        <v>584651.6</v>
      </c>
      <c r="O499" s="12">
        <f t="shared" si="928"/>
        <v>528047.4</v>
      </c>
      <c r="P499" s="12">
        <f t="shared" si="929"/>
        <v>446630.39999999997</v>
      </c>
      <c r="Q499" s="12"/>
      <c r="R499" s="12"/>
      <c r="S499" s="12"/>
      <c r="T499" s="12">
        <f t="shared" si="930"/>
        <v>3735877.1999999997</v>
      </c>
      <c r="U499" s="12">
        <f t="shared" si="931"/>
        <v>143449</v>
      </c>
      <c r="V499" s="12">
        <f t="shared" si="932"/>
        <v>26363.599999999999</v>
      </c>
      <c r="W499" s="12">
        <f t="shared" si="933"/>
        <v>128683.0578</v>
      </c>
      <c r="X499" s="12">
        <f t="shared" si="934"/>
        <v>6168273.6577999992</v>
      </c>
      <c r="Y499" s="9" t="s">
        <v>2244</v>
      </c>
      <c r="Z499" s="15">
        <v>0</v>
      </c>
      <c r="AA499" s="15">
        <v>0</v>
      </c>
      <c r="AB499" s="15">
        <v>0</v>
      </c>
      <c r="AC499" s="15">
        <v>0</v>
      </c>
    </row>
    <row r="500" spans="1:29" s="8" customFormat="1" ht="93.75" customHeight="1" x14ac:dyDescent="0.25">
      <c r="A500" s="38">
        <f>IF(OR(D500=0,D500=""),"",COUNTA($D$380:D500))</f>
        <v>103</v>
      </c>
      <c r="B500" s="9" t="s">
        <v>850</v>
      </c>
      <c r="C500" s="11" t="s">
        <v>851</v>
      </c>
      <c r="D500" s="15">
        <v>1973</v>
      </c>
      <c r="E500" s="12">
        <v>788.9</v>
      </c>
      <c r="F500" s="12">
        <v>723.7</v>
      </c>
      <c r="G500" s="12">
        <v>65.2</v>
      </c>
      <c r="H500" s="9" t="s">
        <v>39</v>
      </c>
      <c r="I500" s="9"/>
      <c r="J500" s="9"/>
      <c r="K500" s="9"/>
      <c r="L500" s="12">
        <f t="shared" si="926"/>
        <v>584574.9</v>
      </c>
      <c r="M500" s="12"/>
      <c r="N500" s="12">
        <f t="shared" si="927"/>
        <v>594830.6</v>
      </c>
      <c r="O500" s="12">
        <f t="shared" si="928"/>
        <v>537240.9</v>
      </c>
      <c r="P500" s="12">
        <f t="shared" si="929"/>
        <v>454406.39999999997</v>
      </c>
      <c r="Q500" s="12"/>
      <c r="R500" s="12"/>
      <c r="S500" s="12"/>
      <c r="T500" s="12">
        <f t="shared" si="930"/>
        <v>3800920.1999999997</v>
      </c>
      <c r="U500" s="12">
        <f t="shared" si="931"/>
        <v>145946.5</v>
      </c>
      <c r="V500" s="12">
        <f t="shared" si="932"/>
        <v>26822.6</v>
      </c>
      <c r="W500" s="12">
        <f t="shared" si="933"/>
        <v>130923.4773</v>
      </c>
      <c r="X500" s="12">
        <f t="shared" si="934"/>
        <v>6275665.5773</v>
      </c>
      <c r="Y500" s="9" t="s">
        <v>2244</v>
      </c>
      <c r="Z500" s="15">
        <v>0</v>
      </c>
      <c r="AA500" s="15">
        <v>0</v>
      </c>
      <c r="AB500" s="15">
        <v>0</v>
      </c>
      <c r="AC500" s="15">
        <v>0</v>
      </c>
    </row>
    <row r="501" spans="1:29" s="8" customFormat="1" ht="93.75" customHeight="1" x14ac:dyDescent="0.25">
      <c r="A501" s="38">
        <f>IF(OR(D501=0,D501=""),"",COUNTA($D$380:D501))</f>
        <v>104</v>
      </c>
      <c r="B501" s="9" t="s">
        <v>852</v>
      </c>
      <c r="C501" s="11" t="s">
        <v>853</v>
      </c>
      <c r="D501" s="15">
        <v>1974</v>
      </c>
      <c r="E501" s="12">
        <v>1088.0999999999999</v>
      </c>
      <c r="F501" s="12">
        <v>1088.0999999999999</v>
      </c>
      <c r="G501" s="12">
        <v>0</v>
      </c>
      <c r="H501" s="9" t="s">
        <v>36</v>
      </c>
      <c r="I501" s="9"/>
      <c r="J501" s="9"/>
      <c r="K501" s="9"/>
      <c r="L501" s="12">
        <f t="shared" si="926"/>
        <v>806282.1</v>
      </c>
      <c r="M501" s="12"/>
      <c r="N501" s="12">
        <f t="shared" si="927"/>
        <v>820427.39999999991</v>
      </c>
      <c r="O501" s="12">
        <f t="shared" si="928"/>
        <v>740996.1</v>
      </c>
      <c r="P501" s="12">
        <f t="shared" si="929"/>
        <v>626745.59999999998</v>
      </c>
      <c r="Q501" s="12"/>
      <c r="R501" s="12"/>
      <c r="S501" s="12">
        <f t="shared" ref="S501" si="935">190*E501</f>
        <v>206738.99999999997</v>
      </c>
      <c r="T501" s="12">
        <f t="shared" si="930"/>
        <v>5242465.8</v>
      </c>
      <c r="U501" s="12">
        <f t="shared" si="931"/>
        <v>201298.49999999997</v>
      </c>
      <c r="V501" s="12">
        <f t="shared" si="932"/>
        <v>36995.399999999994</v>
      </c>
      <c r="W501" s="12">
        <f t="shared" si="933"/>
        <v>185002.0263</v>
      </c>
      <c r="X501" s="12">
        <f t="shared" si="934"/>
        <v>8866951.9263000004</v>
      </c>
      <c r="Y501" s="9" t="s">
        <v>2244</v>
      </c>
      <c r="Z501" s="15">
        <v>0</v>
      </c>
      <c r="AA501" s="15">
        <v>0</v>
      </c>
      <c r="AB501" s="15">
        <v>0</v>
      </c>
      <c r="AC501" s="15">
        <v>0</v>
      </c>
    </row>
    <row r="502" spans="1:29" s="8" customFormat="1" ht="93.75" customHeight="1" x14ac:dyDescent="0.25">
      <c r="A502" s="38">
        <f>IF(OR(D502=0,D502=""),"",COUNTA($D$380:D502))</f>
        <v>105</v>
      </c>
      <c r="B502" s="9" t="s">
        <v>854</v>
      </c>
      <c r="C502" s="11" t="s">
        <v>855</v>
      </c>
      <c r="D502" s="15">
        <v>1973</v>
      </c>
      <c r="E502" s="12">
        <v>486.4</v>
      </c>
      <c r="F502" s="12">
        <v>357.7</v>
      </c>
      <c r="G502" s="12">
        <v>128.69999999999999</v>
      </c>
      <c r="H502" s="9" t="s">
        <v>39</v>
      </c>
      <c r="I502" s="9"/>
      <c r="J502" s="9"/>
      <c r="K502" s="9"/>
      <c r="L502" s="12">
        <f t="shared" si="926"/>
        <v>360422.39999999997</v>
      </c>
      <c r="M502" s="12">
        <f>3305*E502</f>
        <v>1607552</v>
      </c>
      <c r="N502" s="12">
        <f t="shared" si="927"/>
        <v>366745.59999999998</v>
      </c>
      <c r="O502" s="12">
        <f t="shared" si="928"/>
        <v>331238.39999999997</v>
      </c>
      <c r="P502" s="12">
        <f t="shared" si="929"/>
        <v>280166.39999999997</v>
      </c>
      <c r="Q502" s="12"/>
      <c r="R502" s="12">
        <f>5443*E502</f>
        <v>2647475.1999999997</v>
      </c>
      <c r="S502" s="12"/>
      <c r="T502" s="12">
        <f t="shared" si="930"/>
        <v>2343475.1999999997</v>
      </c>
      <c r="U502" s="12">
        <f t="shared" si="931"/>
        <v>89984</v>
      </c>
      <c r="V502" s="12">
        <f t="shared" si="932"/>
        <v>16537.599999999999</v>
      </c>
      <c r="W502" s="12">
        <f t="shared" si="933"/>
        <v>171779.06687999997</v>
      </c>
      <c r="X502" s="12">
        <f t="shared" si="934"/>
        <v>8215375.8668799987</v>
      </c>
      <c r="Y502" s="9" t="s">
        <v>2244</v>
      </c>
      <c r="Z502" s="15">
        <v>0</v>
      </c>
      <c r="AA502" s="15">
        <v>0</v>
      </c>
      <c r="AB502" s="15">
        <v>0</v>
      </c>
      <c r="AC502" s="15">
        <v>0</v>
      </c>
    </row>
    <row r="503" spans="1:29" s="8" customFormat="1" ht="93.75" customHeight="1" x14ac:dyDescent="0.25">
      <c r="A503" s="38" t="str">
        <f>IF(OR(D503=0,D503=""),"",COUNTA($D$380:D503))</f>
        <v/>
      </c>
      <c r="B503" s="9"/>
      <c r="C503" s="39"/>
      <c r="D503" s="15"/>
      <c r="E503" s="40">
        <f>SUM(E496:E502)</f>
        <v>5615.6</v>
      </c>
      <c r="F503" s="40">
        <f t="shared" ref="F503:G503" si="936">SUM(F496:F502)</f>
        <v>5010.2</v>
      </c>
      <c r="G503" s="40">
        <f t="shared" si="936"/>
        <v>605.4</v>
      </c>
      <c r="H503" s="9"/>
      <c r="I503" s="9"/>
      <c r="J503" s="9"/>
      <c r="K503" s="9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40">
        <f t="shared" ref="X503" si="937">SUM(X496:X502)</f>
        <v>49229104.525880001</v>
      </c>
      <c r="Y503" s="40"/>
      <c r="Z503" s="40">
        <f t="shared" ref="Z503" si="938">SUM(Z496:Z502)</f>
        <v>0</v>
      </c>
      <c r="AA503" s="40">
        <f t="shared" ref="AA503" si="939">SUM(AA496:AA502)</f>
        <v>0</v>
      </c>
      <c r="AB503" s="40">
        <f t="shared" ref="AB503" si="940">SUM(AB496:AB502)</f>
        <v>0</v>
      </c>
      <c r="AC503" s="40">
        <f t="shared" ref="AC503" si="941">SUM(AC496:AC502)</f>
        <v>0</v>
      </c>
    </row>
    <row r="504" spans="1:29" s="8" customFormat="1" ht="93.75" customHeight="1" x14ac:dyDescent="0.25">
      <c r="A504" s="38" t="str">
        <f>IF(OR(D504=0,D504=""),"",COUNTA($D$380:D504))</f>
        <v/>
      </c>
      <c r="B504" s="9"/>
      <c r="C504" s="39" t="s">
        <v>2253</v>
      </c>
      <c r="D504" s="15"/>
      <c r="E504" s="12"/>
      <c r="F504" s="12"/>
      <c r="G504" s="12"/>
      <c r="H504" s="9"/>
      <c r="I504" s="9"/>
      <c r="J504" s="9"/>
      <c r="K504" s="9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</row>
    <row r="505" spans="1:29" s="8" customFormat="1" ht="93.75" customHeight="1" x14ac:dyDescent="0.25">
      <c r="A505" s="38">
        <f>IF(OR(D505=0,D505=""),"",COUNTA($D$380:D505))</f>
        <v>106</v>
      </c>
      <c r="B505" s="9" t="s">
        <v>856</v>
      </c>
      <c r="C505" s="11" t="s">
        <v>857</v>
      </c>
      <c r="D505" s="15">
        <v>1975</v>
      </c>
      <c r="E505" s="12">
        <v>7191.7</v>
      </c>
      <c r="F505" s="12">
        <v>3587</v>
      </c>
      <c r="G505" s="12">
        <v>0</v>
      </c>
      <c r="H505" s="9" t="s">
        <v>48</v>
      </c>
      <c r="I505" s="9"/>
      <c r="J505" s="9"/>
      <c r="K505" s="9"/>
      <c r="L505" s="12">
        <f t="shared" ref="L505:L512" si="942">677*E505</f>
        <v>4868780.8999999994</v>
      </c>
      <c r="M505" s="12">
        <f t="shared" ref="M505:M512" si="943">1213*E505</f>
        <v>8723532.0999999996</v>
      </c>
      <c r="N505" s="12">
        <f t="shared" ref="N505:N514" si="944">620*E505</f>
        <v>4458854</v>
      </c>
      <c r="O505" s="12">
        <f t="shared" ref="O505:O512" si="945">863*E505</f>
        <v>6206437.0999999996</v>
      </c>
      <c r="P505" s="12">
        <f t="shared" ref="P505:P512" si="946">546*E505</f>
        <v>3926668.1999999997</v>
      </c>
      <c r="Q505" s="12"/>
      <c r="R505" s="12"/>
      <c r="S505" s="12">
        <f t="shared" ref="S505:S512" si="947">297*E505</f>
        <v>2135934.9</v>
      </c>
      <c r="T505" s="12">
        <f t="shared" ref="T505:T512" si="948">2771*E505</f>
        <v>19928200.699999999</v>
      </c>
      <c r="U505" s="12">
        <f t="shared" ref="U505:U512" si="949">111*E505</f>
        <v>798278.7</v>
      </c>
      <c r="V505" s="12">
        <f t="shared" ref="V505:V514" si="950">35*E505</f>
        <v>251709.5</v>
      </c>
      <c r="W505" s="12">
        <f t="shared" ref="W505:W512" si="951">(L505+M505+N505+O505+P505+Q505+R505+S505+T505+U505)*0.0214</f>
        <v>1092399.0932400001</v>
      </c>
      <c r="X505" s="12">
        <f t="shared" ref="X505:X573" si="952">L505+M505+N505+O505+P505+Q505+R505+S505+T505+U505+V505+W505</f>
        <v>52390795.193240002</v>
      </c>
      <c r="Y505" s="9" t="s">
        <v>2244</v>
      </c>
      <c r="Z505" s="15">
        <v>0</v>
      </c>
      <c r="AA505" s="15">
        <v>0</v>
      </c>
      <c r="AB505" s="15">
        <v>0</v>
      </c>
      <c r="AC505" s="15">
        <v>0</v>
      </c>
    </row>
    <row r="506" spans="1:29" s="8" customFormat="1" ht="93.75" customHeight="1" x14ac:dyDescent="0.25">
      <c r="A506" s="38">
        <f>IF(OR(D506=0,D506=""),"",COUNTA($D$380:D506))</f>
        <v>107</v>
      </c>
      <c r="B506" s="9" t="s">
        <v>2170</v>
      </c>
      <c r="C506" s="11" t="s">
        <v>2152</v>
      </c>
      <c r="D506" s="15">
        <v>1966</v>
      </c>
      <c r="E506" s="12">
        <v>3630.6</v>
      </c>
      <c r="F506" s="12">
        <v>2487.6999999999998</v>
      </c>
      <c r="G506" s="12">
        <v>1067.2</v>
      </c>
      <c r="H506" s="9" t="s">
        <v>48</v>
      </c>
      <c r="I506" s="9">
        <f>J506+K506</f>
        <v>0</v>
      </c>
      <c r="J506" s="9"/>
      <c r="K506" s="9"/>
      <c r="L506" s="12">
        <f t="shared" si="942"/>
        <v>2457916.1999999997</v>
      </c>
      <c r="M506" s="12">
        <f t="shared" si="943"/>
        <v>4403917.8</v>
      </c>
      <c r="N506" s="12">
        <f t="shared" si="944"/>
        <v>2250972</v>
      </c>
      <c r="O506" s="12">
        <f t="shared" si="945"/>
        <v>3133207.8</v>
      </c>
      <c r="P506" s="12">
        <f t="shared" si="946"/>
        <v>1982307.5999999999</v>
      </c>
      <c r="Q506" s="86"/>
      <c r="R506" s="12">
        <f t="shared" ref="R506" si="953">2340*E506</f>
        <v>8495604</v>
      </c>
      <c r="S506" s="12">
        <f t="shared" si="947"/>
        <v>1078288.2</v>
      </c>
      <c r="T506" s="12">
        <f t="shared" si="948"/>
        <v>10060392.6</v>
      </c>
      <c r="U506" s="12">
        <f t="shared" si="949"/>
        <v>402996.6</v>
      </c>
      <c r="V506" s="12">
        <f t="shared" si="950"/>
        <v>127071</v>
      </c>
      <c r="W506" s="12">
        <f t="shared" si="951"/>
        <v>733283.89991999988</v>
      </c>
      <c r="X506" s="12">
        <f t="shared" ref="X506" si="954">L506+M506+N506+O506+P506+Q506+R506+S506+T506+U506+V506+W506</f>
        <v>35125957.699919999</v>
      </c>
      <c r="Y506" s="9" t="s">
        <v>2244</v>
      </c>
      <c r="Z506" s="15">
        <v>0</v>
      </c>
      <c r="AA506" s="15">
        <v>0</v>
      </c>
      <c r="AB506" s="15">
        <v>0</v>
      </c>
      <c r="AC506" s="15">
        <v>0</v>
      </c>
    </row>
    <row r="507" spans="1:29" s="8" customFormat="1" ht="93.75" customHeight="1" x14ac:dyDescent="0.25">
      <c r="A507" s="38">
        <f>IF(OR(D507=0,D507=""),"",COUNTA($D$380:D507))</f>
        <v>108</v>
      </c>
      <c r="B507" s="9" t="s">
        <v>2162</v>
      </c>
      <c r="C507" s="11" t="s">
        <v>2160</v>
      </c>
      <c r="D507" s="15">
        <v>1962</v>
      </c>
      <c r="E507" s="12">
        <v>3920</v>
      </c>
      <c r="F507" s="12">
        <v>2522.3000000000002</v>
      </c>
      <c r="G507" s="12">
        <v>70.599999999999994</v>
      </c>
      <c r="H507" s="9" t="s">
        <v>102</v>
      </c>
      <c r="I507" s="9"/>
      <c r="J507" s="9"/>
      <c r="K507" s="9"/>
      <c r="L507" s="12">
        <f t="shared" si="942"/>
        <v>2653840</v>
      </c>
      <c r="M507" s="12">
        <f t="shared" si="943"/>
        <v>4754960</v>
      </c>
      <c r="N507" s="12"/>
      <c r="O507" s="12">
        <f t="shared" si="945"/>
        <v>3382960</v>
      </c>
      <c r="P507" s="12">
        <f t="shared" si="946"/>
        <v>2140320</v>
      </c>
      <c r="Q507" s="86"/>
      <c r="R507" s="12"/>
      <c r="S507" s="12">
        <f t="shared" si="947"/>
        <v>1164240</v>
      </c>
      <c r="T507" s="12"/>
      <c r="U507" s="12"/>
      <c r="V507" s="12"/>
      <c r="W507" s="12"/>
      <c r="X507" s="12">
        <f t="shared" ref="X507:X509" si="955">L507+M507+N507+O507+P507+Q507+R507+S507+T507+U507+V507+W507</f>
        <v>14096320</v>
      </c>
      <c r="Y507" s="9" t="s">
        <v>2244</v>
      </c>
      <c r="Z507" s="15">
        <v>0</v>
      </c>
      <c r="AA507" s="15">
        <v>0</v>
      </c>
      <c r="AB507" s="15">
        <v>0</v>
      </c>
      <c r="AC507" s="15">
        <v>0</v>
      </c>
    </row>
    <row r="508" spans="1:29" s="8" customFormat="1" ht="93.75" customHeight="1" x14ac:dyDescent="0.25">
      <c r="A508" s="38">
        <f>IF(OR(D508=0,D508=""),"",COUNTA($D$380:D508))</f>
        <v>109</v>
      </c>
      <c r="B508" s="9" t="s">
        <v>2163</v>
      </c>
      <c r="C508" s="11" t="s">
        <v>2161</v>
      </c>
      <c r="D508" s="15">
        <v>1964</v>
      </c>
      <c r="E508" s="12">
        <v>4640.7</v>
      </c>
      <c r="F508" s="12">
        <v>3430.7</v>
      </c>
      <c r="G508" s="12">
        <v>507.8</v>
      </c>
      <c r="H508" s="9" t="s">
        <v>102</v>
      </c>
      <c r="I508" s="9"/>
      <c r="J508" s="9"/>
      <c r="K508" s="9"/>
      <c r="L508" s="12">
        <f t="shared" si="942"/>
        <v>3141753.9</v>
      </c>
      <c r="M508" s="12">
        <f t="shared" si="943"/>
        <v>5629169.0999999996</v>
      </c>
      <c r="N508" s="12"/>
      <c r="O508" s="12">
        <f t="shared" si="945"/>
        <v>4004924.0999999996</v>
      </c>
      <c r="P508" s="12">
        <f t="shared" si="946"/>
        <v>2533822.1999999997</v>
      </c>
      <c r="Q508" s="86"/>
      <c r="R508" s="12"/>
      <c r="S508" s="12">
        <f t="shared" si="947"/>
        <v>1378287.9</v>
      </c>
      <c r="T508" s="12"/>
      <c r="U508" s="12"/>
      <c r="V508" s="12"/>
      <c r="W508" s="12"/>
      <c r="X508" s="12">
        <f t="shared" si="955"/>
        <v>16687957.199999999</v>
      </c>
      <c r="Y508" s="9" t="s">
        <v>2244</v>
      </c>
      <c r="Z508" s="15">
        <v>0</v>
      </c>
      <c r="AA508" s="15">
        <v>0</v>
      </c>
      <c r="AB508" s="15">
        <v>0</v>
      </c>
      <c r="AC508" s="15">
        <v>0</v>
      </c>
    </row>
    <row r="509" spans="1:29" s="8" customFormat="1" ht="93.75" customHeight="1" x14ac:dyDescent="0.25">
      <c r="A509" s="38">
        <f>IF(OR(D509=0,D509=""),"",COUNTA($D$380:D509))</f>
        <v>110</v>
      </c>
      <c r="B509" s="9" t="s">
        <v>2172</v>
      </c>
      <c r="C509" s="11" t="s">
        <v>2173</v>
      </c>
      <c r="D509" s="15">
        <v>1972</v>
      </c>
      <c r="E509" s="12">
        <v>5780.1</v>
      </c>
      <c r="F509" s="12">
        <v>4404.1000000000004</v>
      </c>
      <c r="G509" s="12">
        <v>0</v>
      </c>
      <c r="H509" s="9" t="s">
        <v>48</v>
      </c>
      <c r="I509" s="9"/>
      <c r="J509" s="9"/>
      <c r="K509" s="9"/>
      <c r="L509" s="12"/>
      <c r="M509" s="12"/>
      <c r="N509" s="12">
        <v>1</v>
      </c>
      <c r="O509" s="12"/>
      <c r="P509" s="12"/>
      <c r="Q509" s="86"/>
      <c r="R509" s="12"/>
      <c r="S509" s="12"/>
      <c r="T509" s="12"/>
      <c r="U509" s="12"/>
      <c r="V509" s="12">
        <v>1</v>
      </c>
      <c r="W509" s="12"/>
      <c r="X509" s="12">
        <f t="shared" si="955"/>
        <v>2</v>
      </c>
      <c r="Y509" s="9" t="s">
        <v>2244</v>
      </c>
      <c r="Z509" s="15">
        <v>0</v>
      </c>
      <c r="AA509" s="15">
        <v>0</v>
      </c>
      <c r="AB509" s="15">
        <v>0</v>
      </c>
      <c r="AC509" s="15">
        <v>0</v>
      </c>
    </row>
    <row r="510" spans="1:29" s="8" customFormat="1" ht="93.75" customHeight="1" x14ac:dyDescent="0.25">
      <c r="A510" s="38">
        <f>IF(OR(D510=0,D510=""),"",COUNTA($D$380:D510))</f>
        <v>111</v>
      </c>
      <c r="B510" s="9" t="s">
        <v>2174</v>
      </c>
      <c r="C510" s="11" t="s">
        <v>2175</v>
      </c>
      <c r="D510" s="15">
        <v>1972</v>
      </c>
      <c r="E510" s="12">
        <v>5041.8999999999996</v>
      </c>
      <c r="F510" s="12">
        <v>3332.2</v>
      </c>
      <c r="G510" s="12">
        <v>0</v>
      </c>
      <c r="H510" s="9" t="s">
        <v>48</v>
      </c>
      <c r="I510" s="9"/>
      <c r="J510" s="9"/>
      <c r="K510" s="9"/>
      <c r="L510" s="12"/>
      <c r="M510" s="12"/>
      <c r="N510" s="12"/>
      <c r="O510" s="12"/>
      <c r="P510" s="12"/>
      <c r="Q510" s="86"/>
      <c r="R510" s="12">
        <f t="shared" ref="R510" si="956">2340*E510</f>
        <v>11798046</v>
      </c>
      <c r="S510" s="12"/>
      <c r="T510" s="12"/>
      <c r="U510" s="12"/>
      <c r="V510" s="12"/>
      <c r="W510" s="12"/>
      <c r="X510" s="12">
        <f t="shared" ref="X510" si="957">L510+M510+N510+O510+P510+Q510+R510+S510+T510+U510+V510+W510</f>
        <v>11798046</v>
      </c>
      <c r="Y510" s="9" t="s">
        <v>2244</v>
      </c>
      <c r="Z510" s="15">
        <v>0</v>
      </c>
      <c r="AA510" s="15">
        <v>0</v>
      </c>
      <c r="AB510" s="15">
        <v>0</v>
      </c>
      <c r="AC510" s="15">
        <v>0</v>
      </c>
    </row>
    <row r="511" spans="1:29" s="8" customFormat="1" ht="93.75" customHeight="1" x14ac:dyDescent="0.25">
      <c r="A511" s="38">
        <f>IF(OR(D511=0,D511=""),"",COUNTA($D$380:D511))</f>
        <v>112</v>
      </c>
      <c r="B511" s="9" t="s">
        <v>858</v>
      </c>
      <c r="C511" s="11" t="s">
        <v>859</v>
      </c>
      <c r="D511" s="15">
        <v>1974</v>
      </c>
      <c r="E511" s="12">
        <v>7435.3</v>
      </c>
      <c r="F511" s="12">
        <v>5713.9</v>
      </c>
      <c r="G511" s="12">
        <v>0</v>
      </c>
      <c r="H511" s="9" t="s">
        <v>48</v>
      </c>
      <c r="I511" s="9"/>
      <c r="J511" s="9"/>
      <c r="K511" s="9"/>
      <c r="L511" s="12">
        <f t="shared" si="942"/>
        <v>5033698.1000000006</v>
      </c>
      <c r="M511" s="12">
        <f t="shared" si="943"/>
        <v>9019018.9000000004</v>
      </c>
      <c r="N511" s="12">
        <f t="shared" si="944"/>
        <v>4609886</v>
      </c>
      <c r="O511" s="12">
        <f t="shared" si="945"/>
        <v>6416663.9000000004</v>
      </c>
      <c r="P511" s="12">
        <f t="shared" si="946"/>
        <v>4059673.8000000003</v>
      </c>
      <c r="Q511" s="12"/>
      <c r="R511" s="12"/>
      <c r="S511" s="12">
        <f t="shared" si="947"/>
        <v>2208284.1</v>
      </c>
      <c r="T511" s="12">
        <f t="shared" si="948"/>
        <v>20603216.300000001</v>
      </c>
      <c r="U511" s="12">
        <f t="shared" si="949"/>
        <v>825318.3</v>
      </c>
      <c r="V511" s="12">
        <f t="shared" si="950"/>
        <v>260235.5</v>
      </c>
      <c r="W511" s="12">
        <f t="shared" si="951"/>
        <v>1129401.25116</v>
      </c>
      <c r="X511" s="12">
        <f t="shared" si="952"/>
        <v>54165396.151160002</v>
      </c>
      <c r="Y511" s="9" t="s">
        <v>2244</v>
      </c>
      <c r="Z511" s="15">
        <v>0</v>
      </c>
      <c r="AA511" s="15">
        <v>0</v>
      </c>
      <c r="AB511" s="15">
        <v>0</v>
      </c>
      <c r="AC511" s="15">
        <v>0</v>
      </c>
    </row>
    <row r="512" spans="1:29" s="8" customFormat="1" ht="93.75" customHeight="1" x14ac:dyDescent="0.25">
      <c r="A512" s="38">
        <f>IF(OR(D512=0,D512=""),"",COUNTA($D$380:D512))</f>
        <v>113</v>
      </c>
      <c r="B512" s="9" t="s">
        <v>860</v>
      </c>
      <c r="C512" s="11" t="s">
        <v>861</v>
      </c>
      <c r="D512" s="15">
        <v>1974</v>
      </c>
      <c r="E512" s="12">
        <v>3538.1</v>
      </c>
      <c r="F512" s="12">
        <v>2671.1</v>
      </c>
      <c r="G512" s="12">
        <v>0</v>
      </c>
      <c r="H512" s="9" t="s">
        <v>48</v>
      </c>
      <c r="I512" s="9"/>
      <c r="J512" s="9"/>
      <c r="K512" s="9"/>
      <c r="L512" s="12">
        <f t="shared" si="942"/>
        <v>2395293.6999999997</v>
      </c>
      <c r="M512" s="12">
        <f t="shared" si="943"/>
        <v>4291715.3</v>
      </c>
      <c r="N512" s="12">
        <f t="shared" si="944"/>
        <v>2193622</v>
      </c>
      <c r="O512" s="12">
        <f t="shared" si="945"/>
        <v>3053380.3</v>
      </c>
      <c r="P512" s="12">
        <f t="shared" si="946"/>
        <v>1931802.5999999999</v>
      </c>
      <c r="Q512" s="12"/>
      <c r="R512" s="12"/>
      <c r="S512" s="12">
        <f t="shared" si="947"/>
        <v>1050815.7</v>
      </c>
      <c r="T512" s="12">
        <f t="shared" si="948"/>
        <v>9804075.0999999996</v>
      </c>
      <c r="U512" s="12">
        <f t="shared" si="949"/>
        <v>392729.1</v>
      </c>
      <c r="V512" s="12">
        <f t="shared" si="950"/>
        <v>123833.5</v>
      </c>
      <c r="W512" s="12">
        <f t="shared" si="951"/>
        <v>537427.48332</v>
      </c>
      <c r="X512" s="12">
        <f t="shared" si="952"/>
        <v>25774694.783320002</v>
      </c>
      <c r="Y512" s="9" t="s">
        <v>2244</v>
      </c>
      <c r="Z512" s="15">
        <v>0</v>
      </c>
      <c r="AA512" s="15">
        <v>0</v>
      </c>
      <c r="AB512" s="15">
        <v>0</v>
      </c>
      <c r="AC512" s="15">
        <v>0</v>
      </c>
    </row>
    <row r="513" spans="1:30" s="6" customFormat="1" ht="93.75" customHeight="1" x14ac:dyDescent="0.25">
      <c r="A513" s="38">
        <f>IF(OR(D513=0,D513=""),"",COUNTA($D$380:D513))</f>
        <v>114</v>
      </c>
      <c r="B513" s="9" t="s">
        <v>862</v>
      </c>
      <c r="C513" s="11" t="s">
        <v>863</v>
      </c>
      <c r="D513" s="15">
        <v>1972</v>
      </c>
      <c r="E513" s="12">
        <v>5774.9</v>
      </c>
      <c r="F513" s="12">
        <v>4386.5</v>
      </c>
      <c r="G513" s="12">
        <v>0</v>
      </c>
      <c r="H513" s="9" t="s">
        <v>48</v>
      </c>
      <c r="I513" s="9"/>
      <c r="J513" s="9"/>
      <c r="K513" s="9"/>
      <c r="L513" s="12"/>
      <c r="M513" s="12"/>
      <c r="N513" s="12">
        <f t="shared" si="944"/>
        <v>3580438</v>
      </c>
      <c r="O513" s="12"/>
      <c r="P513" s="12"/>
      <c r="Q513" s="12"/>
      <c r="R513" s="12"/>
      <c r="S513" s="12"/>
      <c r="T513" s="12"/>
      <c r="U513" s="12"/>
      <c r="V513" s="12">
        <f t="shared" si="950"/>
        <v>202121.5</v>
      </c>
      <c r="W513" s="12"/>
      <c r="X513" s="12">
        <f t="shared" si="952"/>
        <v>3782559.5</v>
      </c>
      <c r="Y513" s="9" t="s">
        <v>2244</v>
      </c>
      <c r="Z513" s="15">
        <v>0</v>
      </c>
      <c r="AA513" s="15">
        <v>0</v>
      </c>
      <c r="AB513" s="15">
        <v>0</v>
      </c>
      <c r="AC513" s="15">
        <v>0</v>
      </c>
      <c r="AD513" s="41"/>
    </row>
    <row r="514" spans="1:30" s="6" customFormat="1" ht="93.75" customHeight="1" x14ac:dyDescent="0.25">
      <c r="A514" s="38">
        <f>IF(OR(D514=0,D514=""),"",COUNTA($D$380:D514))</f>
        <v>115</v>
      </c>
      <c r="B514" s="9" t="s">
        <v>864</v>
      </c>
      <c r="C514" s="11" t="s">
        <v>865</v>
      </c>
      <c r="D514" s="15">
        <v>1975</v>
      </c>
      <c r="E514" s="12">
        <v>7469</v>
      </c>
      <c r="F514" s="12">
        <v>5714</v>
      </c>
      <c r="G514" s="12">
        <v>0</v>
      </c>
      <c r="H514" s="9" t="s">
        <v>48</v>
      </c>
      <c r="I514" s="9"/>
      <c r="J514" s="9"/>
      <c r="K514" s="9"/>
      <c r="L514" s="12">
        <f>677*E514</f>
        <v>5056513</v>
      </c>
      <c r="M514" s="12">
        <f>1213*E514</f>
        <v>9059897</v>
      </c>
      <c r="N514" s="12">
        <f t="shared" si="944"/>
        <v>4630780</v>
      </c>
      <c r="O514" s="12">
        <f>863*E514</f>
        <v>6445747</v>
      </c>
      <c r="P514" s="12">
        <f>546*E514</f>
        <v>4078074</v>
      </c>
      <c r="Q514" s="12"/>
      <c r="R514" s="12"/>
      <c r="S514" s="12">
        <f>297*E514</f>
        <v>2218293</v>
      </c>
      <c r="T514" s="12"/>
      <c r="U514" s="12">
        <f>111*E514</f>
        <v>829059</v>
      </c>
      <c r="V514" s="12">
        <f t="shared" si="950"/>
        <v>261415</v>
      </c>
      <c r="W514" s="12">
        <f t="shared" ref="W514:W539" si="958">(L514+M514+N514+O514+P514+Q514+R514+S514+T514+U514)*0.0214</f>
        <v>691612.9682</v>
      </c>
      <c r="X514" s="12">
        <f t="shared" si="952"/>
        <v>33271390.968199998</v>
      </c>
      <c r="Y514" s="9" t="s">
        <v>2244</v>
      </c>
      <c r="Z514" s="15">
        <v>0</v>
      </c>
      <c r="AA514" s="15">
        <v>0</v>
      </c>
      <c r="AB514" s="15">
        <v>0</v>
      </c>
      <c r="AC514" s="15">
        <v>0</v>
      </c>
      <c r="AD514" s="41"/>
    </row>
    <row r="515" spans="1:30" s="6" customFormat="1" ht="93.75" customHeight="1" x14ac:dyDescent="0.25">
      <c r="A515" s="38">
        <f>IF(OR(D515=0,D515=""),"",COUNTA($D$380:D515))</f>
        <v>116</v>
      </c>
      <c r="B515" s="9" t="s">
        <v>866</v>
      </c>
      <c r="C515" s="11" t="s">
        <v>867</v>
      </c>
      <c r="D515" s="15">
        <v>1975</v>
      </c>
      <c r="E515" s="12">
        <v>2885.4</v>
      </c>
      <c r="F515" s="12">
        <v>1925.5</v>
      </c>
      <c r="G515" s="12">
        <v>0</v>
      </c>
      <c r="H515" s="9" t="s">
        <v>497</v>
      </c>
      <c r="I515" s="9"/>
      <c r="J515" s="9"/>
      <c r="K515" s="9"/>
      <c r="L515" s="12">
        <f>432*E515</f>
        <v>1246492.8</v>
      </c>
      <c r="M515" s="12">
        <f>1097*E515</f>
        <v>3165283.8000000003</v>
      </c>
      <c r="N515" s="12">
        <f>633*E515</f>
        <v>1826458.2</v>
      </c>
      <c r="O515" s="12">
        <f>398*E515</f>
        <v>1148389.2</v>
      </c>
      <c r="P515" s="12">
        <f>670*E515</f>
        <v>1933218</v>
      </c>
      <c r="Q515" s="12"/>
      <c r="R515" s="12"/>
      <c r="S515" s="12">
        <f>100*E515</f>
        <v>288540</v>
      </c>
      <c r="T515" s="12">
        <f t="shared" ref="T515" si="959">2558*E515</f>
        <v>7380853.2000000002</v>
      </c>
      <c r="U515" s="12">
        <f>80*E515</f>
        <v>230832</v>
      </c>
      <c r="V515" s="12">
        <f>34*E515</f>
        <v>98103.6</v>
      </c>
      <c r="W515" s="12">
        <f t="shared" si="958"/>
        <v>368509.43807999999</v>
      </c>
      <c r="X515" s="12">
        <f t="shared" si="952"/>
        <v>17686680.238080002</v>
      </c>
      <c r="Y515" s="9" t="s">
        <v>2244</v>
      </c>
      <c r="Z515" s="15">
        <v>0</v>
      </c>
      <c r="AA515" s="15">
        <v>0</v>
      </c>
      <c r="AB515" s="15">
        <v>0</v>
      </c>
      <c r="AC515" s="15">
        <v>0</v>
      </c>
      <c r="AD515" s="41"/>
    </row>
    <row r="516" spans="1:30" s="6" customFormat="1" ht="93.75" customHeight="1" x14ac:dyDescent="0.25">
      <c r="A516" s="38">
        <f>IF(OR(D516=0,D516=""),"",COUNTA($D$380:D516))</f>
        <v>117</v>
      </c>
      <c r="B516" s="9" t="s">
        <v>868</v>
      </c>
      <c r="C516" s="11" t="s">
        <v>869</v>
      </c>
      <c r="D516" s="15">
        <v>1973</v>
      </c>
      <c r="E516" s="12">
        <v>6025.1</v>
      </c>
      <c r="F516" s="12">
        <v>4292.5</v>
      </c>
      <c r="G516" s="12">
        <v>77.3</v>
      </c>
      <c r="H516" s="9" t="s">
        <v>48</v>
      </c>
      <c r="I516" s="9"/>
      <c r="J516" s="9"/>
      <c r="K516" s="9"/>
      <c r="L516" s="12">
        <f t="shared" ref="L516:L517" si="960">677*E516</f>
        <v>4078992.7</v>
      </c>
      <c r="M516" s="12">
        <f t="shared" ref="M516:M517" si="961">1213*E516</f>
        <v>7308446.3000000007</v>
      </c>
      <c r="N516" s="12">
        <f t="shared" ref="N516:N517" si="962">620*E516</f>
        <v>3735562</v>
      </c>
      <c r="O516" s="12">
        <f t="shared" ref="O516:O517" si="963">863*E516</f>
        <v>5199661.3000000007</v>
      </c>
      <c r="P516" s="12">
        <f t="shared" ref="P516:P517" si="964">546*E516</f>
        <v>3289704.6</v>
      </c>
      <c r="Q516" s="12"/>
      <c r="R516" s="12">
        <f>2340*E516</f>
        <v>14098734</v>
      </c>
      <c r="S516" s="12">
        <f t="shared" ref="S516:S517" si="965">297*E516</f>
        <v>1789454.7000000002</v>
      </c>
      <c r="T516" s="12">
        <f t="shared" ref="T516:T517" si="966">2771*E516</f>
        <v>16695552.100000001</v>
      </c>
      <c r="U516" s="12">
        <f t="shared" ref="U516:U517" si="967">111*E516</f>
        <v>668786.10000000009</v>
      </c>
      <c r="V516" s="12">
        <f t="shared" ref="V516:V517" si="968">35*E516</f>
        <v>210878.5</v>
      </c>
      <c r="W516" s="12">
        <f t="shared" si="958"/>
        <v>1216908.7273200003</v>
      </c>
      <c r="X516" s="12">
        <f t="shared" si="952"/>
        <v>58292681.027320012</v>
      </c>
      <c r="Y516" s="9" t="s">
        <v>2244</v>
      </c>
      <c r="Z516" s="15">
        <v>0</v>
      </c>
      <c r="AA516" s="15">
        <v>0</v>
      </c>
      <c r="AB516" s="15">
        <v>0</v>
      </c>
      <c r="AC516" s="15">
        <v>0</v>
      </c>
      <c r="AD516" s="41"/>
    </row>
    <row r="517" spans="1:30" s="6" customFormat="1" ht="93.75" customHeight="1" x14ac:dyDescent="0.25">
      <c r="A517" s="38">
        <f>IF(OR(D517=0,D517=""),"",COUNTA($D$380:D517))</f>
        <v>118</v>
      </c>
      <c r="B517" s="9" t="s">
        <v>870</v>
      </c>
      <c r="C517" s="11" t="s">
        <v>871</v>
      </c>
      <c r="D517" s="15">
        <v>1974</v>
      </c>
      <c r="E517" s="12">
        <v>5829.1</v>
      </c>
      <c r="F517" s="12">
        <v>4455.2</v>
      </c>
      <c r="G517" s="12">
        <v>0</v>
      </c>
      <c r="H517" s="9" t="s">
        <v>48</v>
      </c>
      <c r="I517" s="9"/>
      <c r="J517" s="9"/>
      <c r="K517" s="9"/>
      <c r="L517" s="12">
        <f t="shared" si="960"/>
        <v>3946300.7</v>
      </c>
      <c r="M517" s="12">
        <f t="shared" si="961"/>
        <v>7070698.3000000007</v>
      </c>
      <c r="N517" s="12">
        <f t="shared" si="962"/>
        <v>3614042</v>
      </c>
      <c r="O517" s="12">
        <f t="shared" si="963"/>
        <v>5030513.3000000007</v>
      </c>
      <c r="P517" s="12">
        <f t="shared" si="964"/>
        <v>3182688.6</v>
      </c>
      <c r="Q517" s="12"/>
      <c r="R517" s="12"/>
      <c r="S517" s="12">
        <f t="shared" si="965"/>
        <v>1731242.7000000002</v>
      </c>
      <c r="T517" s="12">
        <f t="shared" si="966"/>
        <v>16152436.100000001</v>
      </c>
      <c r="U517" s="12">
        <f t="shared" si="967"/>
        <v>647030.10000000009</v>
      </c>
      <c r="V517" s="12">
        <f t="shared" si="968"/>
        <v>204018.5</v>
      </c>
      <c r="W517" s="12">
        <f t="shared" si="958"/>
        <v>885423.96851999999</v>
      </c>
      <c r="X517" s="12">
        <f t="shared" si="952"/>
        <v>42464394.268520005</v>
      </c>
      <c r="Y517" s="9" t="s">
        <v>2244</v>
      </c>
      <c r="Z517" s="15">
        <v>0</v>
      </c>
      <c r="AA517" s="15">
        <v>0</v>
      </c>
      <c r="AB517" s="15">
        <v>0</v>
      </c>
      <c r="AC517" s="15">
        <v>0</v>
      </c>
      <c r="AD517" s="41"/>
    </row>
    <row r="518" spans="1:30" s="6" customFormat="1" ht="93.75" customHeight="1" x14ac:dyDescent="0.25">
      <c r="A518" s="38">
        <f>IF(OR(D518=0,D518=""),"",COUNTA($D$380:D518))</f>
        <v>119</v>
      </c>
      <c r="B518" s="9" t="s">
        <v>872</v>
      </c>
      <c r="C518" s="11" t="s">
        <v>873</v>
      </c>
      <c r="D518" s="15">
        <v>1975</v>
      </c>
      <c r="E518" s="12">
        <v>13332.1</v>
      </c>
      <c r="F518" s="12">
        <v>9238.9</v>
      </c>
      <c r="G518" s="12">
        <v>211</v>
      </c>
      <c r="H518" s="9" t="s">
        <v>497</v>
      </c>
      <c r="I518" s="9"/>
      <c r="J518" s="9"/>
      <c r="K518" s="9"/>
      <c r="L518" s="12">
        <f>432*E518</f>
        <v>5759467.2000000002</v>
      </c>
      <c r="M518" s="12">
        <f>1097*E518</f>
        <v>14625313.700000001</v>
      </c>
      <c r="N518" s="12">
        <f>633*E518</f>
        <v>8439219.3000000007</v>
      </c>
      <c r="O518" s="12">
        <f>398*E518</f>
        <v>5306175.8</v>
      </c>
      <c r="P518" s="12">
        <f>670*E518</f>
        <v>8932507</v>
      </c>
      <c r="Q518" s="12"/>
      <c r="R518" s="12"/>
      <c r="S518" s="12">
        <f>100*E518</f>
        <v>1333210</v>
      </c>
      <c r="T518" s="12">
        <f t="shared" ref="T518" si="969">2558*E518</f>
        <v>34103511.800000004</v>
      </c>
      <c r="U518" s="12">
        <f>80*E518</f>
        <v>1066568</v>
      </c>
      <c r="V518" s="12">
        <f>34*E518</f>
        <v>453291.4</v>
      </c>
      <c r="W518" s="12">
        <f t="shared" si="958"/>
        <v>1702711.8179200001</v>
      </c>
      <c r="X518" s="12">
        <f t="shared" si="952"/>
        <v>81721976.017920017</v>
      </c>
      <c r="Y518" s="9" t="s">
        <v>2244</v>
      </c>
      <c r="Z518" s="15">
        <v>0</v>
      </c>
      <c r="AA518" s="15">
        <v>0</v>
      </c>
      <c r="AB518" s="15">
        <v>0</v>
      </c>
      <c r="AC518" s="15">
        <v>0</v>
      </c>
      <c r="AD518" s="41"/>
    </row>
    <row r="519" spans="1:30" s="6" customFormat="1" ht="93.75" customHeight="1" x14ac:dyDescent="0.25">
      <c r="A519" s="38">
        <f>IF(OR(D519=0,D519=""),"",COUNTA($D$380:D519))</f>
        <v>120</v>
      </c>
      <c r="B519" s="9" t="s">
        <v>874</v>
      </c>
      <c r="C519" s="11" t="s">
        <v>875</v>
      </c>
      <c r="D519" s="15">
        <v>1973</v>
      </c>
      <c r="E519" s="12">
        <v>1498.2</v>
      </c>
      <c r="F519" s="12">
        <v>1102.7</v>
      </c>
      <c r="G519" s="12">
        <v>0</v>
      </c>
      <c r="H519" s="9" t="s">
        <v>36</v>
      </c>
      <c r="I519" s="9"/>
      <c r="J519" s="9"/>
      <c r="K519" s="9"/>
      <c r="L519" s="12">
        <f t="shared" ref="L519" si="970">741*E519</f>
        <v>1110166.2</v>
      </c>
      <c r="M519" s="12">
        <f>3305*E519</f>
        <v>4951551</v>
      </c>
      <c r="N519" s="12">
        <f t="shared" ref="N519" si="971">754*E519</f>
        <v>1129642.8</v>
      </c>
      <c r="O519" s="12">
        <f t="shared" ref="O519" si="972">681*E519</f>
        <v>1020274.2000000001</v>
      </c>
      <c r="P519" s="12">
        <f>576*E519</f>
        <v>862963.20000000007</v>
      </c>
      <c r="Q519" s="12"/>
      <c r="R519" s="12"/>
      <c r="S519" s="12">
        <f t="shared" ref="S519" si="973">190*E519</f>
        <v>284658</v>
      </c>
      <c r="T519" s="12">
        <f t="shared" ref="T519" si="974">4818*E519</f>
        <v>7218327.6000000006</v>
      </c>
      <c r="U519" s="12">
        <f t="shared" ref="U519" si="975">185*E519</f>
        <v>277167</v>
      </c>
      <c r="V519" s="12">
        <f>34*E519</f>
        <v>50938.8</v>
      </c>
      <c r="W519" s="12">
        <f t="shared" si="958"/>
        <v>360691.64999999997</v>
      </c>
      <c r="X519" s="12">
        <f t="shared" si="952"/>
        <v>17266380.449999999</v>
      </c>
      <c r="Y519" s="9" t="s">
        <v>2244</v>
      </c>
      <c r="Z519" s="15">
        <v>0</v>
      </c>
      <c r="AA519" s="15">
        <v>0</v>
      </c>
      <c r="AB519" s="15">
        <v>0</v>
      </c>
      <c r="AC519" s="15">
        <v>0</v>
      </c>
      <c r="AD519" s="41"/>
    </row>
    <row r="520" spans="1:30" s="6" customFormat="1" ht="93.75" customHeight="1" x14ac:dyDescent="0.25">
      <c r="A520" s="38">
        <f>IF(OR(D520=0,D520=""),"",COUNTA($D$380:D520))</f>
        <v>121</v>
      </c>
      <c r="B520" s="9" t="s">
        <v>876</v>
      </c>
      <c r="C520" s="11" t="s">
        <v>877</v>
      </c>
      <c r="D520" s="15">
        <v>1973</v>
      </c>
      <c r="E520" s="12">
        <v>6014.3</v>
      </c>
      <c r="F520" s="12">
        <v>4364</v>
      </c>
      <c r="G520" s="12">
        <v>0</v>
      </c>
      <c r="H520" s="9" t="s">
        <v>48</v>
      </c>
      <c r="I520" s="9"/>
      <c r="J520" s="9"/>
      <c r="K520" s="9"/>
      <c r="L520" s="12">
        <f>677*E520</f>
        <v>4071681.1</v>
      </c>
      <c r="M520" s="12">
        <f>1213*E520</f>
        <v>7295345.9000000004</v>
      </c>
      <c r="N520" s="12">
        <f>620*E520</f>
        <v>3728866</v>
      </c>
      <c r="O520" s="12">
        <f>863*E520</f>
        <v>5190340.9000000004</v>
      </c>
      <c r="P520" s="12">
        <f>546*E520</f>
        <v>3283807.8000000003</v>
      </c>
      <c r="Q520" s="12"/>
      <c r="R520" s="12"/>
      <c r="S520" s="12">
        <f>297*E520</f>
        <v>1786247.1</v>
      </c>
      <c r="T520" s="12">
        <f>2771*E520</f>
        <v>16665625.300000001</v>
      </c>
      <c r="U520" s="12">
        <f>111*E520</f>
        <v>667587.30000000005</v>
      </c>
      <c r="V520" s="12">
        <f>35*E520</f>
        <v>210500.5</v>
      </c>
      <c r="W520" s="12">
        <f t="shared" si="958"/>
        <v>913555.32995999989</v>
      </c>
      <c r="X520" s="12">
        <f t="shared" si="952"/>
        <v>43813557.229960002</v>
      </c>
      <c r="Y520" s="9" t="s">
        <v>2244</v>
      </c>
      <c r="Z520" s="15">
        <v>0</v>
      </c>
      <c r="AA520" s="15">
        <v>0</v>
      </c>
      <c r="AB520" s="15">
        <v>0</v>
      </c>
      <c r="AC520" s="15">
        <v>0</v>
      </c>
      <c r="AD520" s="41"/>
    </row>
    <row r="521" spans="1:30" s="6" customFormat="1" ht="93.75" customHeight="1" x14ac:dyDescent="0.25">
      <c r="A521" s="38">
        <f>IF(OR(D521=0,D521=""),"",COUNTA($D$380:D521))</f>
        <v>122</v>
      </c>
      <c r="B521" s="9" t="s">
        <v>878</v>
      </c>
      <c r="C521" s="11" t="s">
        <v>879</v>
      </c>
      <c r="D521" s="15">
        <v>1974</v>
      </c>
      <c r="E521" s="12">
        <v>6357.5</v>
      </c>
      <c r="F521" s="12">
        <v>5246.3</v>
      </c>
      <c r="G521" s="12">
        <v>48.5</v>
      </c>
      <c r="H521" s="9" t="s">
        <v>497</v>
      </c>
      <c r="I521" s="9"/>
      <c r="J521" s="9"/>
      <c r="K521" s="9"/>
      <c r="L521" s="12">
        <f>432*E521</f>
        <v>2746440</v>
      </c>
      <c r="M521" s="12">
        <f>1097*E521</f>
        <v>6974177.5</v>
      </c>
      <c r="N521" s="12">
        <f>633*E521</f>
        <v>4024297.5</v>
      </c>
      <c r="O521" s="12">
        <f>398*E521</f>
        <v>2530285</v>
      </c>
      <c r="P521" s="12">
        <f>670*E521</f>
        <v>4259525</v>
      </c>
      <c r="Q521" s="12"/>
      <c r="R521" s="12"/>
      <c r="S521" s="12">
        <f>100*E521</f>
        <v>635750</v>
      </c>
      <c r="T521" s="12">
        <f t="shared" ref="T521" si="976">2558*E521</f>
        <v>16262485</v>
      </c>
      <c r="U521" s="12">
        <f>80*E521</f>
        <v>508600</v>
      </c>
      <c r="V521" s="12">
        <f>34*E521</f>
        <v>216155</v>
      </c>
      <c r="W521" s="12">
        <f t="shared" si="958"/>
        <v>811949.38399999996</v>
      </c>
      <c r="X521" s="12">
        <f t="shared" si="952"/>
        <v>38969664.384000003</v>
      </c>
      <c r="Y521" s="9" t="s">
        <v>2244</v>
      </c>
      <c r="Z521" s="15">
        <v>0</v>
      </c>
      <c r="AA521" s="15">
        <v>0</v>
      </c>
      <c r="AB521" s="15">
        <v>0</v>
      </c>
      <c r="AC521" s="15">
        <v>0</v>
      </c>
      <c r="AD521" s="41"/>
    </row>
    <row r="522" spans="1:30" s="6" customFormat="1" ht="93.75" customHeight="1" x14ac:dyDescent="0.25">
      <c r="A522" s="38">
        <f>IF(OR(D522=0,D522=""),"",COUNTA($D$380:D522))</f>
        <v>123</v>
      </c>
      <c r="B522" s="9" t="s">
        <v>880</v>
      </c>
      <c r="C522" s="11" t="s">
        <v>881</v>
      </c>
      <c r="D522" s="43">
        <v>1975</v>
      </c>
      <c r="E522" s="12">
        <v>5787.9</v>
      </c>
      <c r="F522" s="44">
        <v>4374.3</v>
      </c>
      <c r="G522" s="12">
        <v>0</v>
      </c>
      <c r="H522" s="9" t="s">
        <v>48</v>
      </c>
      <c r="I522" s="9"/>
      <c r="J522" s="9"/>
      <c r="K522" s="9"/>
      <c r="L522" s="12">
        <f t="shared" ref="L522:L523" si="977">677*E522</f>
        <v>3918408.3</v>
      </c>
      <c r="M522" s="12">
        <f t="shared" ref="M522:M523" si="978">1213*E522</f>
        <v>7020722.6999999993</v>
      </c>
      <c r="N522" s="12">
        <f t="shared" ref="N522:N523" si="979">620*E522</f>
        <v>3588498</v>
      </c>
      <c r="O522" s="12">
        <f t="shared" ref="O522:O523" si="980">863*E522</f>
        <v>4994957.6999999993</v>
      </c>
      <c r="P522" s="12">
        <f t="shared" ref="P522:P523" si="981">546*E522</f>
        <v>3160193.4</v>
      </c>
      <c r="Q522" s="12"/>
      <c r="R522" s="12"/>
      <c r="S522" s="12">
        <f t="shared" ref="S522:S523" si="982">297*E522</f>
        <v>1719006.2999999998</v>
      </c>
      <c r="T522" s="12">
        <f t="shared" ref="T522:T523" si="983">2771*E522</f>
        <v>16038270.899999999</v>
      </c>
      <c r="U522" s="12">
        <f t="shared" ref="U522:U523" si="984">111*E522</f>
        <v>642456.89999999991</v>
      </c>
      <c r="V522" s="12">
        <f t="shared" ref="V522:V523" si="985">35*E522</f>
        <v>202576.5</v>
      </c>
      <c r="W522" s="12">
        <f t="shared" si="958"/>
        <v>879165.8038799999</v>
      </c>
      <c r="X522" s="12">
        <f t="shared" si="952"/>
        <v>42164256.503879994</v>
      </c>
      <c r="Y522" s="9" t="s">
        <v>2244</v>
      </c>
      <c r="Z522" s="15">
        <v>0</v>
      </c>
      <c r="AA522" s="15">
        <v>0</v>
      </c>
      <c r="AB522" s="15">
        <v>0</v>
      </c>
      <c r="AC522" s="15">
        <v>0</v>
      </c>
      <c r="AD522" s="41"/>
    </row>
    <row r="523" spans="1:30" s="6" customFormat="1" ht="93.75" customHeight="1" x14ac:dyDescent="0.25">
      <c r="A523" s="38">
        <f>IF(OR(D523=0,D523=""),"",COUNTA($D$380:D523))</f>
        <v>124</v>
      </c>
      <c r="B523" s="9" t="s">
        <v>882</v>
      </c>
      <c r="C523" s="11" t="s">
        <v>883</v>
      </c>
      <c r="D523" s="43">
        <v>1975</v>
      </c>
      <c r="E523" s="12">
        <v>5829.9</v>
      </c>
      <c r="F523" s="44">
        <v>4411.8</v>
      </c>
      <c r="G523" s="12">
        <v>0</v>
      </c>
      <c r="H523" s="9" t="s">
        <v>48</v>
      </c>
      <c r="I523" s="9"/>
      <c r="J523" s="9"/>
      <c r="K523" s="9"/>
      <c r="L523" s="12">
        <f t="shared" si="977"/>
        <v>3946842.3</v>
      </c>
      <c r="M523" s="12">
        <f t="shared" si="978"/>
        <v>7071668.6999999993</v>
      </c>
      <c r="N523" s="12">
        <f t="shared" si="979"/>
        <v>3614538</v>
      </c>
      <c r="O523" s="12">
        <f t="shared" si="980"/>
        <v>5031203.6999999993</v>
      </c>
      <c r="P523" s="12">
        <f t="shared" si="981"/>
        <v>3183125.4</v>
      </c>
      <c r="Q523" s="12"/>
      <c r="R523" s="12"/>
      <c r="S523" s="12">
        <f t="shared" si="982"/>
        <v>1731480.2999999998</v>
      </c>
      <c r="T523" s="12">
        <f t="shared" si="983"/>
        <v>16154652.899999999</v>
      </c>
      <c r="U523" s="12">
        <f t="shared" si="984"/>
        <v>647118.89999999991</v>
      </c>
      <c r="V523" s="12">
        <f t="shared" si="985"/>
        <v>204046.5</v>
      </c>
      <c r="W523" s="12">
        <f t="shared" si="958"/>
        <v>885545.48627999984</v>
      </c>
      <c r="X523" s="12">
        <f t="shared" si="952"/>
        <v>42470222.186279997</v>
      </c>
      <c r="Y523" s="9" t="s">
        <v>2244</v>
      </c>
      <c r="Z523" s="15">
        <v>0</v>
      </c>
      <c r="AA523" s="15">
        <v>0</v>
      </c>
      <c r="AB523" s="15">
        <v>0</v>
      </c>
      <c r="AC523" s="15">
        <v>0</v>
      </c>
      <c r="AD523" s="41"/>
    </row>
    <row r="524" spans="1:30" s="6" customFormat="1" ht="93.75" customHeight="1" x14ac:dyDescent="0.25">
      <c r="A524" s="38">
        <f>IF(OR(D524=0,D524=""),"",COUNTA($D$380:D524))</f>
        <v>125</v>
      </c>
      <c r="B524" s="9" t="s">
        <v>884</v>
      </c>
      <c r="C524" s="11" t="s">
        <v>885</v>
      </c>
      <c r="D524" s="15">
        <v>1973</v>
      </c>
      <c r="E524" s="12">
        <v>608.79999999999995</v>
      </c>
      <c r="F524" s="12">
        <v>337.5</v>
      </c>
      <c r="G524" s="12">
        <v>0</v>
      </c>
      <c r="H524" s="9" t="s">
        <v>39</v>
      </c>
      <c r="I524" s="9"/>
      <c r="J524" s="9"/>
      <c r="K524" s="9"/>
      <c r="L524" s="12">
        <f t="shared" ref="L524" si="986">741*E524</f>
        <v>451120.8</v>
      </c>
      <c r="M524" s="12">
        <f>3305*E524</f>
        <v>2012083.9999999998</v>
      </c>
      <c r="N524" s="12">
        <f t="shared" ref="N524" si="987">754*E524</f>
        <v>459035.19999999995</v>
      </c>
      <c r="O524" s="12">
        <f t="shared" ref="O524" si="988">681*E524</f>
        <v>414592.8</v>
      </c>
      <c r="P524" s="12">
        <f>576*E524</f>
        <v>350668.79999999999</v>
      </c>
      <c r="Q524" s="12"/>
      <c r="R524" s="12"/>
      <c r="S524" s="12">
        <f t="shared" ref="S524" si="989">190*E524</f>
        <v>115671.99999999999</v>
      </c>
      <c r="T524" s="12">
        <f t="shared" ref="T524" si="990">4818*E524</f>
        <v>2933198.4</v>
      </c>
      <c r="U524" s="12">
        <f t="shared" ref="U524" si="991">185*E524</f>
        <v>112627.99999999999</v>
      </c>
      <c r="V524" s="12">
        <f>34*E524</f>
        <v>20699.199999999997</v>
      </c>
      <c r="W524" s="12">
        <f t="shared" si="958"/>
        <v>146568.6</v>
      </c>
      <c r="X524" s="12">
        <f t="shared" si="952"/>
        <v>7016267.7999999998</v>
      </c>
      <c r="Y524" s="9" t="s">
        <v>2244</v>
      </c>
      <c r="Z524" s="15">
        <v>0</v>
      </c>
      <c r="AA524" s="15">
        <v>0</v>
      </c>
      <c r="AB524" s="15">
        <v>0</v>
      </c>
      <c r="AC524" s="15">
        <v>0</v>
      </c>
      <c r="AD524" s="41"/>
    </row>
    <row r="525" spans="1:30" s="6" customFormat="1" ht="93.75" customHeight="1" x14ac:dyDescent="0.25">
      <c r="A525" s="38">
        <f>IF(OR(D525=0,D525=""),"",COUNTA($D$380:D525))</f>
        <v>126</v>
      </c>
      <c r="B525" s="9" t="s">
        <v>886</v>
      </c>
      <c r="C525" s="11" t="s">
        <v>887</v>
      </c>
      <c r="D525" s="15">
        <v>1975</v>
      </c>
      <c r="E525" s="12">
        <v>1795.1</v>
      </c>
      <c r="F525" s="12">
        <v>1309.8</v>
      </c>
      <c r="G525" s="12">
        <v>44.1</v>
      </c>
      <c r="H525" s="9" t="s">
        <v>48</v>
      </c>
      <c r="I525" s="9"/>
      <c r="J525" s="9"/>
      <c r="K525" s="9"/>
      <c r="L525" s="12">
        <f t="shared" ref="L525:L537" si="992">677*E525</f>
        <v>1215282.7</v>
      </c>
      <c r="M525" s="12">
        <f t="shared" ref="M525:M537" si="993">1213*E525</f>
        <v>2177456.2999999998</v>
      </c>
      <c r="N525" s="12">
        <f t="shared" ref="N525:N537" si="994">620*E525</f>
        <v>1112962</v>
      </c>
      <c r="O525" s="12">
        <f t="shared" ref="O525:O537" si="995">863*E525</f>
        <v>1549171.2999999998</v>
      </c>
      <c r="P525" s="12">
        <f t="shared" ref="P525:P537" si="996">546*E525</f>
        <v>980124.6</v>
      </c>
      <c r="Q525" s="12"/>
      <c r="R525" s="12"/>
      <c r="S525" s="12"/>
      <c r="T525" s="12">
        <f t="shared" ref="T525:T537" si="997">2771*E525</f>
        <v>4974222.0999999996</v>
      </c>
      <c r="U525" s="12">
        <f t="shared" ref="U525:U537" si="998">111*E525</f>
        <v>199256.09999999998</v>
      </c>
      <c r="V525" s="12">
        <f t="shared" ref="V525:V537" si="999">35*E525</f>
        <v>62828.5</v>
      </c>
      <c r="W525" s="12">
        <f t="shared" si="958"/>
        <v>261261.36713999999</v>
      </c>
      <c r="X525" s="12">
        <f t="shared" si="952"/>
        <v>12532564.96714</v>
      </c>
      <c r="Y525" s="9" t="s">
        <v>2244</v>
      </c>
      <c r="Z525" s="15">
        <v>0</v>
      </c>
      <c r="AA525" s="15">
        <v>0</v>
      </c>
      <c r="AB525" s="15">
        <v>0</v>
      </c>
      <c r="AC525" s="15">
        <v>0</v>
      </c>
      <c r="AD525" s="41"/>
    </row>
    <row r="526" spans="1:30" s="7" customFormat="1" ht="93.75" customHeight="1" x14ac:dyDescent="0.25">
      <c r="A526" s="38">
        <f>IF(OR(D526=0,D526=""),"",COUNTA($D$380:D526))</f>
        <v>127</v>
      </c>
      <c r="B526" s="9" t="s">
        <v>888</v>
      </c>
      <c r="C526" s="11" t="s">
        <v>889</v>
      </c>
      <c r="D526" s="15">
        <v>1974</v>
      </c>
      <c r="E526" s="12">
        <v>2060.1999999999998</v>
      </c>
      <c r="F526" s="12">
        <v>1702.4</v>
      </c>
      <c r="G526" s="12">
        <v>107.7</v>
      </c>
      <c r="H526" s="9" t="s">
        <v>48</v>
      </c>
      <c r="I526" s="9"/>
      <c r="J526" s="9"/>
      <c r="K526" s="9"/>
      <c r="L526" s="12">
        <f t="shared" si="992"/>
        <v>1394755.4</v>
      </c>
      <c r="M526" s="12">
        <f t="shared" si="993"/>
        <v>2499022.5999999996</v>
      </c>
      <c r="N526" s="12">
        <f t="shared" si="994"/>
        <v>1277324</v>
      </c>
      <c r="O526" s="12">
        <f t="shared" si="995"/>
        <v>1777952.5999999999</v>
      </c>
      <c r="P526" s="12">
        <f t="shared" si="996"/>
        <v>1124869.2</v>
      </c>
      <c r="Q526" s="12"/>
      <c r="R526" s="12"/>
      <c r="S526" s="12"/>
      <c r="T526" s="12">
        <f t="shared" si="997"/>
        <v>5708814.1999999993</v>
      </c>
      <c r="U526" s="12">
        <f t="shared" si="998"/>
        <v>228682.19999999998</v>
      </c>
      <c r="V526" s="12">
        <f t="shared" si="999"/>
        <v>72107</v>
      </c>
      <c r="W526" s="12">
        <f t="shared" si="958"/>
        <v>299844.39227999997</v>
      </c>
      <c r="X526" s="12">
        <f t="shared" si="952"/>
        <v>14383371.592279999</v>
      </c>
      <c r="Y526" s="9" t="s">
        <v>2244</v>
      </c>
      <c r="Z526" s="15">
        <v>0</v>
      </c>
      <c r="AA526" s="15">
        <v>0</v>
      </c>
      <c r="AB526" s="15">
        <v>0</v>
      </c>
      <c r="AC526" s="15">
        <v>0</v>
      </c>
    </row>
    <row r="527" spans="1:30" s="6" customFormat="1" ht="93.75" customHeight="1" x14ac:dyDescent="0.25">
      <c r="A527" s="38">
        <f>IF(OR(D527=0,D527=""),"",COUNTA($D$380:D527))</f>
        <v>128</v>
      </c>
      <c r="B527" s="9" t="s">
        <v>890</v>
      </c>
      <c r="C527" s="11" t="s">
        <v>891</v>
      </c>
      <c r="D527" s="15">
        <v>1974</v>
      </c>
      <c r="E527" s="12">
        <v>2065.5</v>
      </c>
      <c r="F527" s="12">
        <v>1702.7</v>
      </c>
      <c r="G527" s="12">
        <v>0</v>
      </c>
      <c r="H527" s="9" t="s">
        <v>48</v>
      </c>
      <c r="I527" s="9"/>
      <c r="J527" s="9"/>
      <c r="K527" s="9"/>
      <c r="L527" s="12">
        <f t="shared" si="992"/>
        <v>1398343.5</v>
      </c>
      <c r="M527" s="12">
        <f t="shared" si="993"/>
        <v>2505451.5</v>
      </c>
      <c r="N527" s="12">
        <f t="shared" si="994"/>
        <v>1280610</v>
      </c>
      <c r="O527" s="12">
        <f t="shared" si="995"/>
        <v>1782526.5</v>
      </c>
      <c r="P527" s="12">
        <f t="shared" si="996"/>
        <v>1127763</v>
      </c>
      <c r="Q527" s="12"/>
      <c r="R527" s="12">
        <f>2340*E527</f>
        <v>4833270</v>
      </c>
      <c r="S527" s="12"/>
      <c r="T527" s="12">
        <f t="shared" si="997"/>
        <v>5723500.5</v>
      </c>
      <c r="U527" s="12">
        <f t="shared" si="998"/>
        <v>229270.5</v>
      </c>
      <c r="V527" s="12">
        <f t="shared" si="999"/>
        <v>72292.5</v>
      </c>
      <c r="W527" s="12">
        <f t="shared" si="958"/>
        <v>404047.73969999998</v>
      </c>
      <c r="X527" s="12">
        <f t="shared" si="952"/>
        <v>19357075.739700001</v>
      </c>
      <c r="Y527" s="9" t="s">
        <v>2244</v>
      </c>
      <c r="Z527" s="15">
        <v>0</v>
      </c>
      <c r="AA527" s="15">
        <v>0</v>
      </c>
      <c r="AB527" s="15">
        <v>0</v>
      </c>
      <c r="AC527" s="15">
        <v>0</v>
      </c>
      <c r="AD527" s="41"/>
    </row>
    <row r="528" spans="1:30" s="6" customFormat="1" ht="93.75" customHeight="1" x14ac:dyDescent="0.25">
      <c r="A528" s="38">
        <f>IF(OR(D528=0,D528=""),"",COUNTA($D$380:D528))</f>
        <v>129</v>
      </c>
      <c r="B528" s="9" t="s">
        <v>892</v>
      </c>
      <c r="C528" s="11" t="s">
        <v>893</v>
      </c>
      <c r="D528" s="15">
        <v>1974</v>
      </c>
      <c r="E528" s="12">
        <v>1703.5</v>
      </c>
      <c r="F528" s="12">
        <v>1703.5</v>
      </c>
      <c r="G528" s="12">
        <v>0</v>
      </c>
      <c r="H528" s="9" t="s">
        <v>48</v>
      </c>
      <c r="I528" s="9"/>
      <c r="J528" s="9"/>
      <c r="K528" s="9"/>
      <c r="L528" s="12">
        <f t="shared" si="992"/>
        <v>1153269.5</v>
      </c>
      <c r="M528" s="12">
        <f t="shared" si="993"/>
        <v>2066345.5</v>
      </c>
      <c r="N528" s="12">
        <f t="shared" si="994"/>
        <v>1056170</v>
      </c>
      <c r="O528" s="12">
        <f t="shared" si="995"/>
        <v>1470120.5</v>
      </c>
      <c r="P528" s="12">
        <f t="shared" si="996"/>
        <v>930111</v>
      </c>
      <c r="Q528" s="12"/>
      <c r="R528" s="12"/>
      <c r="S528" s="12"/>
      <c r="T528" s="12">
        <f t="shared" si="997"/>
        <v>4720398.5</v>
      </c>
      <c r="U528" s="12">
        <f t="shared" si="998"/>
        <v>189088.5</v>
      </c>
      <c r="V528" s="12">
        <f t="shared" si="999"/>
        <v>59622.5</v>
      </c>
      <c r="W528" s="12">
        <f t="shared" si="958"/>
        <v>247929.77489999999</v>
      </c>
      <c r="X528" s="12">
        <f t="shared" si="952"/>
        <v>11893055.774900001</v>
      </c>
      <c r="Y528" s="9" t="s">
        <v>2244</v>
      </c>
      <c r="Z528" s="15">
        <v>0</v>
      </c>
      <c r="AA528" s="15">
        <v>0</v>
      </c>
      <c r="AB528" s="15">
        <v>0</v>
      </c>
      <c r="AC528" s="15">
        <v>0</v>
      </c>
      <c r="AD528" s="41"/>
    </row>
    <row r="529" spans="1:30" s="6" customFormat="1" ht="93.75" customHeight="1" x14ac:dyDescent="0.25">
      <c r="A529" s="38">
        <f>IF(OR(D529=0,D529=""),"",COUNTA($D$380:D529))</f>
        <v>130</v>
      </c>
      <c r="B529" s="9" t="s">
        <v>894</v>
      </c>
      <c r="C529" s="11" t="s">
        <v>895</v>
      </c>
      <c r="D529" s="15">
        <v>1974</v>
      </c>
      <c r="E529" s="12">
        <v>6345</v>
      </c>
      <c r="F529" s="12">
        <v>4751.8</v>
      </c>
      <c r="G529" s="12">
        <v>0</v>
      </c>
      <c r="H529" s="9" t="s">
        <v>48</v>
      </c>
      <c r="I529" s="9"/>
      <c r="J529" s="9"/>
      <c r="K529" s="9"/>
      <c r="L529" s="12">
        <f t="shared" si="992"/>
        <v>4295565</v>
      </c>
      <c r="M529" s="12">
        <f t="shared" si="993"/>
        <v>7696485</v>
      </c>
      <c r="N529" s="12">
        <f t="shared" si="994"/>
        <v>3933900</v>
      </c>
      <c r="O529" s="12">
        <f t="shared" si="995"/>
        <v>5475735</v>
      </c>
      <c r="P529" s="12">
        <f t="shared" si="996"/>
        <v>3464370</v>
      </c>
      <c r="Q529" s="12"/>
      <c r="R529" s="12"/>
      <c r="S529" s="12">
        <f t="shared" ref="S529:S533" si="1000">297*E529</f>
        <v>1884465</v>
      </c>
      <c r="T529" s="12">
        <f t="shared" si="997"/>
        <v>17581995</v>
      </c>
      <c r="U529" s="12">
        <f t="shared" si="998"/>
        <v>704295</v>
      </c>
      <c r="V529" s="12">
        <f t="shared" si="999"/>
        <v>222075</v>
      </c>
      <c r="W529" s="12">
        <f t="shared" si="958"/>
        <v>963787.73399999994</v>
      </c>
      <c r="X529" s="12">
        <f t="shared" si="952"/>
        <v>46222672.733999997</v>
      </c>
      <c r="Y529" s="9" t="s">
        <v>2244</v>
      </c>
      <c r="Z529" s="15">
        <v>0</v>
      </c>
      <c r="AA529" s="15">
        <v>0</v>
      </c>
      <c r="AB529" s="15">
        <v>0</v>
      </c>
      <c r="AC529" s="15">
        <v>0</v>
      </c>
      <c r="AD529" s="41"/>
    </row>
    <row r="530" spans="1:30" s="7" customFormat="1" ht="93.75" customHeight="1" x14ac:dyDescent="0.25">
      <c r="A530" s="38">
        <f>IF(OR(D530=0,D530=""),"",COUNTA($D$380:D530))</f>
        <v>131</v>
      </c>
      <c r="B530" s="9" t="s">
        <v>896</v>
      </c>
      <c r="C530" s="11" t="s">
        <v>897</v>
      </c>
      <c r="D530" s="15">
        <v>1974</v>
      </c>
      <c r="E530" s="12">
        <v>2388.3000000000002</v>
      </c>
      <c r="F530" s="12">
        <v>1690.7</v>
      </c>
      <c r="G530" s="12">
        <v>107.8</v>
      </c>
      <c r="H530" s="9" t="s">
        <v>48</v>
      </c>
      <c r="I530" s="9"/>
      <c r="J530" s="9"/>
      <c r="K530" s="9"/>
      <c r="L530" s="12">
        <f t="shared" si="992"/>
        <v>1616879.1</v>
      </c>
      <c r="M530" s="12">
        <f t="shared" si="993"/>
        <v>2897007.9000000004</v>
      </c>
      <c r="N530" s="12">
        <f t="shared" si="994"/>
        <v>1480746</v>
      </c>
      <c r="O530" s="12">
        <f t="shared" si="995"/>
        <v>2061102.9000000001</v>
      </c>
      <c r="P530" s="12">
        <f t="shared" si="996"/>
        <v>1304011.8</v>
      </c>
      <c r="Q530" s="12"/>
      <c r="R530" s="12"/>
      <c r="S530" s="12">
        <f t="shared" si="1000"/>
        <v>709325.10000000009</v>
      </c>
      <c r="T530" s="12">
        <f t="shared" si="997"/>
        <v>6617979.3000000007</v>
      </c>
      <c r="U530" s="12">
        <f t="shared" si="998"/>
        <v>265101.30000000005</v>
      </c>
      <c r="V530" s="12">
        <f t="shared" si="999"/>
        <v>83590.5</v>
      </c>
      <c r="W530" s="12">
        <f t="shared" si="958"/>
        <v>362776.08276000002</v>
      </c>
      <c r="X530" s="12">
        <f t="shared" si="952"/>
        <v>17398519.982760001</v>
      </c>
      <c r="Y530" s="9" t="s">
        <v>2244</v>
      </c>
      <c r="Z530" s="15">
        <v>0</v>
      </c>
      <c r="AA530" s="15">
        <v>0</v>
      </c>
      <c r="AB530" s="15">
        <v>0</v>
      </c>
      <c r="AC530" s="15">
        <v>0</v>
      </c>
    </row>
    <row r="531" spans="1:30" s="6" customFormat="1" ht="93.75" customHeight="1" x14ac:dyDescent="0.25">
      <c r="A531" s="38">
        <f>IF(OR(D531=0,D531=""),"",COUNTA($D$380:D531))</f>
        <v>132</v>
      </c>
      <c r="B531" s="9" t="s">
        <v>898</v>
      </c>
      <c r="C531" s="11" t="s">
        <v>899</v>
      </c>
      <c r="D531" s="15">
        <v>1974</v>
      </c>
      <c r="E531" s="12">
        <v>2279.8000000000002</v>
      </c>
      <c r="F531" s="12">
        <v>1690.7</v>
      </c>
      <c r="G531" s="12">
        <v>0</v>
      </c>
      <c r="H531" s="9" t="s">
        <v>48</v>
      </c>
      <c r="I531" s="9"/>
      <c r="J531" s="9"/>
      <c r="K531" s="9"/>
      <c r="L531" s="12">
        <f t="shared" si="992"/>
        <v>1543424.6</v>
      </c>
      <c r="M531" s="12">
        <f t="shared" si="993"/>
        <v>2765397.4000000004</v>
      </c>
      <c r="N531" s="12">
        <f t="shared" si="994"/>
        <v>1413476</v>
      </c>
      <c r="O531" s="12">
        <f t="shared" si="995"/>
        <v>1967467.4000000001</v>
      </c>
      <c r="P531" s="12">
        <f t="shared" si="996"/>
        <v>1244770.8</v>
      </c>
      <c r="Q531" s="12"/>
      <c r="R531" s="12"/>
      <c r="S531" s="12">
        <f t="shared" si="1000"/>
        <v>677100.60000000009</v>
      </c>
      <c r="T531" s="12">
        <f t="shared" si="997"/>
        <v>6317325.8000000007</v>
      </c>
      <c r="U531" s="12">
        <f t="shared" si="998"/>
        <v>253057.80000000002</v>
      </c>
      <c r="V531" s="12">
        <f t="shared" si="999"/>
        <v>79793</v>
      </c>
      <c r="W531" s="12">
        <f t="shared" si="958"/>
        <v>346295.23656000005</v>
      </c>
      <c r="X531" s="12">
        <f t="shared" si="952"/>
        <v>16608108.636560002</v>
      </c>
      <c r="Y531" s="9" t="s">
        <v>2244</v>
      </c>
      <c r="Z531" s="15">
        <v>0</v>
      </c>
      <c r="AA531" s="15">
        <v>0</v>
      </c>
      <c r="AB531" s="15">
        <v>0</v>
      </c>
      <c r="AC531" s="15">
        <v>0</v>
      </c>
      <c r="AD531" s="41"/>
    </row>
    <row r="532" spans="1:30" s="6" customFormat="1" ht="93.75" customHeight="1" x14ac:dyDescent="0.25">
      <c r="A532" s="38">
        <f>IF(OR(D532=0,D532=""),"",COUNTA($D$380:D532))</f>
        <v>133</v>
      </c>
      <c r="B532" s="9" t="s">
        <v>900</v>
      </c>
      <c r="C532" s="11" t="s">
        <v>901</v>
      </c>
      <c r="D532" s="15">
        <v>1975</v>
      </c>
      <c r="E532" s="12">
        <v>5792.1</v>
      </c>
      <c r="F532" s="12">
        <v>4306.1000000000004</v>
      </c>
      <c r="G532" s="12">
        <v>108.5</v>
      </c>
      <c r="H532" s="9" t="s">
        <v>48</v>
      </c>
      <c r="I532" s="9"/>
      <c r="J532" s="9"/>
      <c r="K532" s="9"/>
      <c r="L532" s="12">
        <f t="shared" si="992"/>
        <v>3921251.7</v>
      </c>
      <c r="M532" s="12">
        <f t="shared" si="993"/>
        <v>7025817.3000000007</v>
      </c>
      <c r="N532" s="12">
        <f t="shared" si="994"/>
        <v>3591102</v>
      </c>
      <c r="O532" s="12">
        <f t="shared" si="995"/>
        <v>4998582.3000000007</v>
      </c>
      <c r="P532" s="12">
        <f t="shared" si="996"/>
        <v>3162486.6</v>
      </c>
      <c r="Q532" s="12"/>
      <c r="R532" s="12"/>
      <c r="S532" s="12">
        <f t="shared" si="1000"/>
        <v>1720253.7000000002</v>
      </c>
      <c r="T532" s="12">
        <f t="shared" si="997"/>
        <v>16049909.100000001</v>
      </c>
      <c r="U532" s="12">
        <f t="shared" si="998"/>
        <v>642923.10000000009</v>
      </c>
      <c r="V532" s="12">
        <f t="shared" si="999"/>
        <v>202723.5</v>
      </c>
      <c r="W532" s="12">
        <f t="shared" si="958"/>
        <v>879803.7721200001</v>
      </c>
      <c r="X532" s="12">
        <f t="shared" si="952"/>
        <v>42194853.072120003</v>
      </c>
      <c r="Y532" s="9" t="s">
        <v>2244</v>
      </c>
      <c r="Z532" s="15">
        <v>0</v>
      </c>
      <c r="AA532" s="15">
        <v>0</v>
      </c>
      <c r="AB532" s="15">
        <v>0</v>
      </c>
      <c r="AC532" s="15">
        <v>0</v>
      </c>
      <c r="AD532" s="41"/>
    </row>
    <row r="533" spans="1:30" s="6" customFormat="1" ht="93.75" customHeight="1" x14ac:dyDescent="0.25">
      <c r="A533" s="38">
        <f>IF(OR(D533=0,D533=""),"",COUNTA($D$380:D533))</f>
        <v>134</v>
      </c>
      <c r="B533" s="9" t="s">
        <v>902</v>
      </c>
      <c r="C533" s="11" t="s">
        <v>903</v>
      </c>
      <c r="D533" s="15">
        <v>1974</v>
      </c>
      <c r="E533" s="12">
        <v>2197.1</v>
      </c>
      <c r="F533" s="12">
        <v>1691.9</v>
      </c>
      <c r="G533" s="12">
        <v>0</v>
      </c>
      <c r="H533" s="9" t="s">
        <v>48</v>
      </c>
      <c r="I533" s="9"/>
      <c r="J533" s="9"/>
      <c r="K533" s="9"/>
      <c r="L533" s="12">
        <f t="shared" si="992"/>
        <v>1487436.7</v>
      </c>
      <c r="M533" s="12">
        <f t="shared" si="993"/>
        <v>2665082.2999999998</v>
      </c>
      <c r="N533" s="12">
        <f t="shared" si="994"/>
        <v>1362202</v>
      </c>
      <c r="O533" s="12">
        <f t="shared" si="995"/>
        <v>1896097.2999999998</v>
      </c>
      <c r="P533" s="12">
        <f t="shared" si="996"/>
        <v>1199616.5999999999</v>
      </c>
      <c r="Q533" s="12"/>
      <c r="R533" s="12"/>
      <c r="S533" s="12">
        <f t="shared" si="1000"/>
        <v>652538.69999999995</v>
      </c>
      <c r="T533" s="12">
        <f t="shared" si="997"/>
        <v>6088164.0999999996</v>
      </c>
      <c r="U533" s="12">
        <f t="shared" si="998"/>
        <v>243878.09999999998</v>
      </c>
      <c r="V533" s="12">
        <f t="shared" si="999"/>
        <v>76898.5</v>
      </c>
      <c r="W533" s="12">
        <f t="shared" si="958"/>
        <v>333733.33811999997</v>
      </c>
      <c r="X533" s="12">
        <f t="shared" si="952"/>
        <v>16005647.638119999</v>
      </c>
      <c r="Y533" s="9" t="s">
        <v>2244</v>
      </c>
      <c r="Z533" s="15">
        <v>0</v>
      </c>
      <c r="AA533" s="15">
        <v>0</v>
      </c>
      <c r="AB533" s="15">
        <v>0</v>
      </c>
      <c r="AC533" s="15">
        <v>0</v>
      </c>
      <c r="AD533" s="41"/>
    </row>
    <row r="534" spans="1:30" s="6" customFormat="1" ht="93.75" customHeight="1" x14ac:dyDescent="0.25">
      <c r="A534" s="38">
        <f>IF(OR(D534=0,D534=""),"",COUNTA($D$380:D534))</f>
        <v>135</v>
      </c>
      <c r="B534" s="9" t="s">
        <v>904</v>
      </c>
      <c r="C534" s="11" t="s">
        <v>905</v>
      </c>
      <c r="D534" s="15">
        <v>1973</v>
      </c>
      <c r="E534" s="12">
        <v>4393.8999999999996</v>
      </c>
      <c r="F534" s="12">
        <v>4393.8999999999996</v>
      </c>
      <c r="G534" s="12">
        <v>0</v>
      </c>
      <c r="H534" s="9" t="s">
        <v>48</v>
      </c>
      <c r="I534" s="9"/>
      <c r="J534" s="9"/>
      <c r="K534" s="9"/>
      <c r="L534" s="12">
        <f t="shared" si="992"/>
        <v>2974670.3</v>
      </c>
      <c r="M534" s="12">
        <f t="shared" si="993"/>
        <v>5329800.6999999993</v>
      </c>
      <c r="N534" s="12">
        <f t="shared" si="994"/>
        <v>2724218</v>
      </c>
      <c r="O534" s="12">
        <f t="shared" si="995"/>
        <v>3791935.6999999997</v>
      </c>
      <c r="P534" s="12">
        <f t="shared" si="996"/>
        <v>2399069.4</v>
      </c>
      <c r="Q534" s="12"/>
      <c r="R534" s="12"/>
      <c r="S534" s="12"/>
      <c r="T534" s="12">
        <f t="shared" si="997"/>
        <v>12175496.899999999</v>
      </c>
      <c r="U534" s="12">
        <f t="shared" si="998"/>
        <v>487722.89999999997</v>
      </c>
      <c r="V534" s="12">
        <f t="shared" si="999"/>
        <v>153786.5</v>
      </c>
      <c r="W534" s="12">
        <f t="shared" si="958"/>
        <v>639494.35745999985</v>
      </c>
      <c r="X534" s="12">
        <f t="shared" si="952"/>
        <v>30676194.757459994</v>
      </c>
      <c r="Y534" s="9" t="s">
        <v>2244</v>
      </c>
      <c r="Z534" s="15">
        <v>0</v>
      </c>
      <c r="AA534" s="15">
        <v>0</v>
      </c>
      <c r="AB534" s="15">
        <v>0</v>
      </c>
      <c r="AC534" s="15">
        <v>0</v>
      </c>
      <c r="AD534" s="41"/>
    </row>
    <row r="535" spans="1:30" s="7" customFormat="1" ht="93.75" customHeight="1" x14ac:dyDescent="0.25">
      <c r="A535" s="38">
        <f>IF(OR(D535=0,D535=""),"",COUNTA($D$380:D535))</f>
        <v>136</v>
      </c>
      <c r="B535" s="9" t="s">
        <v>906</v>
      </c>
      <c r="C535" s="11" t="s">
        <v>907</v>
      </c>
      <c r="D535" s="15">
        <v>1974</v>
      </c>
      <c r="E535" s="12">
        <v>3485.3</v>
      </c>
      <c r="F535" s="12">
        <v>2661.8</v>
      </c>
      <c r="G535" s="12">
        <v>29.9</v>
      </c>
      <c r="H535" s="9" t="s">
        <v>48</v>
      </c>
      <c r="I535" s="9"/>
      <c r="J535" s="9"/>
      <c r="K535" s="9"/>
      <c r="L535" s="12">
        <f t="shared" si="992"/>
        <v>2359548.1</v>
      </c>
      <c r="M535" s="12">
        <f t="shared" si="993"/>
        <v>4227668.9000000004</v>
      </c>
      <c r="N535" s="12">
        <f t="shared" si="994"/>
        <v>2160886</v>
      </c>
      <c r="O535" s="12">
        <f t="shared" si="995"/>
        <v>3007813.9000000004</v>
      </c>
      <c r="P535" s="12">
        <f t="shared" si="996"/>
        <v>1902973.8</v>
      </c>
      <c r="Q535" s="12"/>
      <c r="R535" s="12"/>
      <c r="S535" s="12">
        <f t="shared" ref="S535:S537" si="1001">297*E535</f>
        <v>1035134.1000000001</v>
      </c>
      <c r="T535" s="12">
        <f t="shared" si="997"/>
        <v>9657766.3000000007</v>
      </c>
      <c r="U535" s="12">
        <f t="shared" si="998"/>
        <v>386868.30000000005</v>
      </c>
      <c r="V535" s="12">
        <f t="shared" si="999"/>
        <v>121985.5</v>
      </c>
      <c r="W535" s="12">
        <f t="shared" si="958"/>
        <v>529407.31116000004</v>
      </c>
      <c r="X535" s="12">
        <f t="shared" si="952"/>
        <v>25390052.211160004</v>
      </c>
      <c r="Y535" s="9" t="s">
        <v>2244</v>
      </c>
      <c r="Z535" s="15">
        <v>0</v>
      </c>
      <c r="AA535" s="15">
        <v>0</v>
      </c>
      <c r="AB535" s="15">
        <v>0</v>
      </c>
      <c r="AC535" s="15">
        <v>0</v>
      </c>
    </row>
    <row r="536" spans="1:30" s="7" customFormat="1" ht="93.75" customHeight="1" x14ac:dyDescent="0.25">
      <c r="A536" s="38">
        <f>IF(OR(D536=0,D536=""),"",COUNTA($D$380:D536))</f>
        <v>137</v>
      </c>
      <c r="B536" s="9" t="s">
        <v>908</v>
      </c>
      <c r="C536" s="11" t="s">
        <v>909</v>
      </c>
      <c r="D536" s="15">
        <v>1973</v>
      </c>
      <c r="E536" s="12">
        <v>3495.4</v>
      </c>
      <c r="F536" s="12">
        <v>2685.5</v>
      </c>
      <c r="G536" s="12">
        <v>29.7</v>
      </c>
      <c r="H536" s="9" t="s">
        <v>48</v>
      </c>
      <c r="I536" s="9"/>
      <c r="J536" s="9"/>
      <c r="K536" s="9"/>
      <c r="L536" s="12">
        <f t="shared" si="992"/>
        <v>2366385.8000000003</v>
      </c>
      <c r="M536" s="12">
        <f t="shared" si="993"/>
        <v>4239920.2</v>
      </c>
      <c r="N536" s="12">
        <f t="shared" si="994"/>
        <v>2167148</v>
      </c>
      <c r="O536" s="12">
        <f t="shared" si="995"/>
        <v>3016530.2</v>
      </c>
      <c r="P536" s="12">
        <f t="shared" si="996"/>
        <v>1908488.4000000001</v>
      </c>
      <c r="Q536" s="12"/>
      <c r="R536" s="12"/>
      <c r="S536" s="12">
        <f t="shared" si="1001"/>
        <v>1038133.8</v>
      </c>
      <c r="T536" s="12">
        <f t="shared" si="997"/>
        <v>9685753.4000000004</v>
      </c>
      <c r="U536" s="12">
        <f t="shared" si="998"/>
        <v>387989.4</v>
      </c>
      <c r="V536" s="12">
        <f t="shared" si="999"/>
        <v>122339</v>
      </c>
      <c r="W536" s="12">
        <f t="shared" si="958"/>
        <v>530941.4728799999</v>
      </c>
      <c r="X536" s="12">
        <f t="shared" si="952"/>
        <v>25463629.672879998</v>
      </c>
      <c r="Y536" s="9" t="s">
        <v>2244</v>
      </c>
      <c r="Z536" s="15">
        <v>0</v>
      </c>
      <c r="AA536" s="15">
        <v>0</v>
      </c>
      <c r="AB536" s="15">
        <v>0</v>
      </c>
      <c r="AC536" s="15">
        <v>0</v>
      </c>
    </row>
    <row r="537" spans="1:30" s="7" customFormat="1" ht="93.75" customHeight="1" x14ac:dyDescent="0.25">
      <c r="A537" s="38">
        <f>IF(OR(D537=0,D537=""),"",COUNTA($D$380:D537))</f>
        <v>138</v>
      </c>
      <c r="B537" s="9" t="s">
        <v>910</v>
      </c>
      <c r="C537" s="11" t="s">
        <v>911</v>
      </c>
      <c r="D537" s="15">
        <v>1973</v>
      </c>
      <c r="E537" s="12">
        <v>5983.7</v>
      </c>
      <c r="F537" s="12">
        <v>4413.8999999999996</v>
      </c>
      <c r="G537" s="12">
        <v>0</v>
      </c>
      <c r="H537" s="9" t="s">
        <v>48</v>
      </c>
      <c r="I537" s="9"/>
      <c r="J537" s="9"/>
      <c r="K537" s="9"/>
      <c r="L537" s="12">
        <f t="shared" si="992"/>
        <v>4050964.9</v>
      </c>
      <c r="M537" s="12">
        <f t="shared" si="993"/>
        <v>7258228.0999999996</v>
      </c>
      <c r="N537" s="12">
        <f t="shared" si="994"/>
        <v>3709894</v>
      </c>
      <c r="O537" s="12">
        <f t="shared" si="995"/>
        <v>5163933.0999999996</v>
      </c>
      <c r="P537" s="12">
        <f t="shared" si="996"/>
        <v>3267100.1999999997</v>
      </c>
      <c r="Q537" s="12"/>
      <c r="R537" s="12"/>
      <c r="S537" s="12">
        <f t="shared" si="1001"/>
        <v>1777158.9</v>
      </c>
      <c r="T537" s="12">
        <f t="shared" si="997"/>
        <v>16580832.699999999</v>
      </c>
      <c r="U537" s="12">
        <f t="shared" si="998"/>
        <v>664190.69999999995</v>
      </c>
      <c r="V537" s="12">
        <f t="shared" si="999"/>
        <v>209429.5</v>
      </c>
      <c r="W537" s="12">
        <f t="shared" si="958"/>
        <v>908907.27564000001</v>
      </c>
      <c r="X537" s="12">
        <f t="shared" si="952"/>
        <v>43590639.375640005</v>
      </c>
      <c r="Y537" s="9" t="s">
        <v>2244</v>
      </c>
      <c r="Z537" s="15">
        <v>0</v>
      </c>
      <c r="AA537" s="15">
        <v>0</v>
      </c>
      <c r="AB537" s="15">
        <v>0</v>
      </c>
      <c r="AC537" s="15">
        <v>0</v>
      </c>
    </row>
    <row r="538" spans="1:30" s="7" customFormat="1" ht="93.75" customHeight="1" x14ac:dyDescent="0.25">
      <c r="A538" s="38">
        <f>IF(OR(D538=0,D538=""),"",COUNTA($D$380:D538))</f>
        <v>139</v>
      </c>
      <c r="B538" s="9" t="s">
        <v>912</v>
      </c>
      <c r="C538" s="11" t="s">
        <v>913</v>
      </c>
      <c r="D538" s="15">
        <v>1974</v>
      </c>
      <c r="E538" s="12">
        <v>3374.8</v>
      </c>
      <c r="F538" s="12">
        <v>1913.5</v>
      </c>
      <c r="G538" s="12">
        <v>272.5</v>
      </c>
      <c r="H538" s="9" t="s">
        <v>497</v>
      </c>
      <c r="I538" s="9"/>
      <c r="J538" s="9"/>
      <c r="K538" s="9"/>
      <c r="L538" s="12">
        <f t="shared" ref="L538:L539" si="1002">432*E538</f>
        <v>1457913.6</v>
      </c>
      <c r="M538" s="12">
        <f>1097*E538</f>
        <v>3702155.6</v>
      </c>
      <c r="N538" s="12">
        <f t="shared" ref="N538:N539" si="1003">633*E538</f>
        <v>2136248.4</v>
      </c>
      <c r="O538" s="12">
        <f t="shared" ref="O538:O539" si="1004">398*E538</f>
        <v>1343170.4000000001</v>
      </c>
      <c r="P538" s="12">
        <f t="shared" ref="P538:P539" si="1005">670*E538</f>
        <v>2261116</v>
      </c>
      <c r="Q538" s="12"/>
      <c r="R538" s="12"/>
      <c r="S538" s="12">
        <f t="shared" ref="S538:S539" si="1006">100*E538</f>
        <v>337480</v>
      </c>
      <c r="T538" s="12">
        <f t="shared" ref="T538:T539" si="1007">2558*E538</f>
        <v>8632738.4000000004</v>
      </c>
      <c r="U538" s="12">
        <f t="shared" ref="U538:U539" si="1008">80*E538</f>
        <v>269984</v>
      </c>
      <c r="V538" s="12">
        <f t="shared" ref="V538:V539" si="1009">34*E538</f>
        <v>114743.20000000001</v>
      </c>
      <c r="W538" s="12">
        <f t="shared" si="958"/>
        <v>431013.25695999997</v>
      </c>
      <c r="X538" s="12">
        <f t="shared" si="952"/>
        <v>20686562.856959999</v>
      </c>
      <c r="Y538" s="9" t="s">
        <v>2244</v>
      </c>
      <c r="Z538" s="15">
        <v>0</v>
      </c>
      <c r="AA538" s="15">
        <v>0</v>
      </c>
      <c r="AB538" s="15">
        <v>0</v>
      </c>
      <c r="AC538" s="15">
        <v>0</v>
      </c>
    </row>
    <row r="539" spans="1:30" s="6" customFormat="1" ht="93.75" customHeight="1" x14ac:dyDescent="0.25">
      <c r="A539" s="38">
        <f>IF(OR(D539=0,D539=""),"",COUNTA($D$380:D539))</f>
        <v>140</v>
      </c>
      <c r="B539" s="9" t="s">
        <v>914</v>
      </c>
      <c r="C539" s="11" t="s">
        <v>915</v>
      </c>
      <c r="D539" s="15">
        <v>1974</v>
      </c>
      <c r="E539" s="12">
        <v>3175.2</v>
      </c>
      <c r="F539" s="12">
        <v>1984.1</v>
      </c>
      <c r="G539" s="12">
        <v>0</v>
      </c>
      <c r="H539" s="9" t="s">
        <v>497</v>
      </c>
      <c r="I539" s="9"/>
      <c r="J539" s="9"/>
      <c r="K539" s="9"/>
      <c r="L539" s="12">
        <f t="shared" si="1002"/>
        <v>1371686.4</v>
      </c>
      <c r="M539" s="12"/>
      <c r="N539" s="12">
        <f t="shared" si="1003"/>
        <v>2009901.5999999999</v>
      </c>
      <c r="O539" s="12">
        <f t="shared" si="1004"/>
        <v>1263729.5999999999</v>
      </c>
      <c r="P539" s="12">
        <f t="shared" si="1005"/>
        <v>2127384</v>
      </c>
      <c r="Q539" s="12"/>
      <c r="R539" s="12"/>
      <c r="S539" s="12">
        <f t="shared" si="1006"/>
        <v>317520</v>
      </c>
      <c r="T539" s="12">
        <f t="shared" si="1007"/>
        <v>8122161.5999999996</v>
      </c>
      <c r="U539" s="12">
        <f t="shared" si="1008"/>
        <v>254016</v>
      </c>
      <c r="V539" s="12">
        <f t="shared" si="1009"/>
        <v>107956.79999999999</v>
      </c>
      <c r="W539" s="12">
        <f t="shared" si="958"/>
        <v>330980.94287999999</v>
      </c>
      <c r="X539" s="12">
        <f t="shared" si="952"/>
        <v>15905336.942880001</v>
      </c>
      <c r="Y539" s="9" t="s">
        <v>2244</v>
      </c>
      <c r="Z539" s="15">
        <v>0</v>
      </c>
      <c r="AA539" s="15">
        <v>0</v>
      </c>
      <c r="AB539" s="15">
        <v>0</v>
      </c>
      <c r="AC539" s="15">
        <v>0</v>
      </c>
      <c r="AD539" s="41"/>
    </row>
    <row r="540" spans="1:30" s="6" customFormat="1" ht="93.75" customHeight="1" x14ac:dyDescent="0.25">
      <c r="A540" s="38">
        <f>IF(OR(D540=0,D540=""),"",COUNTA($D$380:D540))</f>
        <v>141</v>
      </c>
      <c r="B540" s="9" t="s">
        <v>916</v>
      </c>
      <c r="C540" s="11" t="s">
        <v>917</v>
      </c>
      <c r="D540" s="15">
        <v>1973</v>
      </c>
      <c r="E540" s="12">
        <v>2268.6999999999998</v>
      </c>
      <c r="F540" s="12">
        <v>1680.8</v>
      </c>
      <c r="G540" s="12">
        <v>0</v>
      </c>
      <c r="H540" s="9" t="s">
        <v>48</v>
      </c>
      <c r="I540" s="9"/>
      <c r="J540" s="9"/>
      <c r="K540" s="9"/>
      <c r="L540" s="12">
        <f t="shared" ref="L540:L541" si="1010">677*E540</f>
        <v>1535909.9</v>
      </c>
      <c r="M540" s="12">
        <f t="shared" ref="M540:M541" si="1011">1213*E540</f>
        <v>2751933.0999999996</v>
      </c>
      <c r="N540" s="12">
        <f t="shared" ref="N540:N563" si="1012">620*E540</f>
        <v>1406594</v>
      </c>
      <c r="O540" s="12">
        <f t="shared" ref="O540:O563" si="1013">863*E540</f>
        <v>1957888.0999999999</v>
      </c>
      <c r="P540" s="12">
        <f t="shared" ref="P540:P563" si="1014">546*E540</f>
        <v>1238710.2</v>
      </c>
      <c r="Q540" s="12"/>
      <c r="R540" s="12"/>
      <c r="S540" s="12">
        <f t="shared" ref="S540:S549" si="1015">297*E540</f>
        <v>673803.89999999991</v>
      </c>
      <c r="T540" s="12"/>
      <c r="U540" s="12">
        <f t="shared" ref="U540:U541" si="1016">111*E540</f>
        <v>251825.69999999998</v>
      </c>
      <c r="V540" s="12">
        <f t="shared" ref="V540:V563" si="1017">35*E540</f>
        <v>79404.5</v>
      </c>
      <c r="W540" s="12"/>
      <c r="X540" s="12">
        <f t="shared" si="952"/>
        <v>9896069.3999999985</v>
      </c>
      <c r="Y540" s="9" t="s">
        <v>2244</v>
      </c>
      <c r="Z540" s="15">
        <v>0</v>
      </c>
      <c r="AA540" s="15">
        <v>0</v>
      </c>
      <c r="AB540" s="15">
        <v>0</v>
      </c>
      <c r="AC540" s="15">
        <v>0</v>
      </c>
      <c r="AD540" s="41"/>
    </row>
    <row r="541" spans="1:30" s="7" customFormat="1" ht="93.75" customHeight="1" x14ac:dyDescent="0.25">
      <c r="A541" s="38">
        <f>IF(OR(D541=0,D541=""),"",COUNTA($D$380:D541))</f>
        <v>142</v>
      </c>
      <c r="B541" s="9" t="s">
        <v>918</v>
      </c>
      <c r="C541" s="11" t="s">
        <v>919</v>
      </c>
      <c r="D541" s="15">
        <v>1973</v>
      </c>
      <c r="E541" s="12">
        <v>3715.3</v>
      </c>
      <c r="F541" s="12">
        <v>1680.8</v>
      </c>
      <c r="G541" s="12">
        <v>0</v>
      </c>
      <c r="H541" s="9" t="s">
        <v>48</v>
      </c>
      <c r="I541" s="9"/>
      <c r="J541" s="9"/>
      <c r="K541" s="9"/>
      <c r="L541" s="12">
        <f t="shared" si="1010"/>
        <v>2515258.1</v>
      </c>
      <c r="M541" s="12">
        <f t="shared" si="1011"/>
        <v>4506658.9000000004</v>
      </c>
      <c r="N541" s="12">
        <f t="shared" si="1012"/>
        <v>2303486</v>
      </c>
      <c r="O541" s="12">
        <f t="shared" si="1013"/>
        <v>3206303.9000000004</v>
      </c>
      <c r="P541" s="12">
        <f t="shared" si="1014"/>
        <v>2028553.8</v>
      </c>
      <c r="Q541" s="12"/>
      <c r="R541" s="12"/>
      <c r="S541" s="12">
        <f t="shared" si="1015"/>
        <v>1103444.1000000001</v>
      </c>
      <c r="T541" s="12"/>
      <c r="U541" s="12">
        <f t="shared" si="1016"/>
        <v>412398.30000000005</v>
      </c>
      <c r="V541" s="12">
        <f t="shared" si="1017"/>
        <v>130035.5</v>
      </c>
      <c r="W541" s="12"/>
      <c r="X541" s="12">
        <f t="shared" si="952"/>
        <v>16206138.600000001</v>
      </c>
      <c r="Y541" s="9" t="s">
        <v>2244</v>
      </c>
      <c r="Z541" s="15">
        <v>0</v>
      </c>
      <c r="AA541" s="15">
        <v>0</v>
      </c>
      <c r="AB541" s="15">
        <v>0</v>
      </c>
      <c r="AC541" s="15">
        <v>0</v>
      </c>
    </row>
    <row r="542" spans="1:30" s="7" customFormat="1" ht="93.75" customHeight="1" x14ac:dyDescent="0.25">
      <c r="A542" s="38">
        <f>IF(OR(D542=0,D542=""),"",COUNTA($D$380:D542))</f>
        <v>143</v>
      </c>
      <c r="B542" s="9" t="s">
        <v>920</v>
      </c>
      <c r="C542" s="11" t="s">
        <v>921</v>
      </c>
      <c r="D542" s="15">
        <v>1973</v>
      </c>
      <c r="E542" s="12">
        <v>3145.3</v>
      </c>
      <c r="F542" s="12">
        <v>2168.9</v>
      </c>
      <c r="G542" s="12">
        <v>976.4</v>
      </c>
      <c r="H542" s="9" t="s">
        <v>48</v>
      </c>
      <c r="I542" s="9"/>
      <c r="J542" s="9"/>
      <c r="K542" s="9"/>
      <c r="L542" s="12"/>
      <c r="M542" s="12"/>
      <c r="N542" s="12">
        <f t="shared" si="1012"/>
        <v>1950086</v>
      </c>
      <c r="O542" s="12">
        <f t="shared" si="1013"/>
        <v>2714393.9000000004</v>
      </c>
      <c r="P542" s="12">
        <f t="shared" si="1014"/>
        <v>1717333.8</v>
      </c>
      <c r="Q542" s="12"/>
      <c r="R542" s="12"/>
      <c r="S542" s="12">
        <f t="shared" si="1015"/>
        <v>934154.10000000009</v>
      </c>
      <c r="T542" s="12"/>
      <c r="U542" s="12"/>
      <c r="V542" s="12">
        <f t="shared" si="1017"/>
        <v>110085.5</v>
      </c>
      <c r="W542" s="12"/>
      <c r="X542" s="12">
        <f t="shared" si="952"/>
        <v>7426053.3000000007</v>
      </c>
      <c r="Y542" s="9" t="s">
        <v>2244</v>
      </c>
      <c r="Z542" s="15">
        <v>0</v>
      </c>
      <c r="AA542" s="15">
        <v>0</v>
      </c>
      <c r="AB542" s="15">
        <v>0</v>
      </c>
      <c r="AC542" s="15">
        <v>0</v>
      </c>
    </row>
    <row r="543" spans="1:30" s="7" customFormat="1" ht="93.75" customHeight="1" x14ac:dyDescent="0.25">
      <c r="A543" s="38">
        <f>IF(OR(D543=0,D543=""),"",COUNTA($D$380:D543))</f>
        <v>144</v>
      </c>
      <c r="B543" s="9" t="s">
        <v>922</v>
      </c>
      <c r="C543" s="11" t="s">
        <v>923</v>
      </c>
      <c r="D543" s="15">
        <v>1973</v>
      </c>
      <c r="E543" s="12">
        <v>3723.9</v>
      </c>
      <c r="F543" s="12">
        <v>2712.2</v>
      </c>
      <c r="G543" s="12">
        <v>0</v>
      </c>
      <c r="H543" s="9" t="s">
        <v>48</v>
      </c>
      <c r="I543" s="9"/>
      <c r="J543" s="9"/>
      <c r="K543" s="9"/>
      <c r="L543" s="12">
        <f t="shared" ref="L543:L563" si="1018">677*E543</f>
        <v>2521080.3000000003</v>
      </c>
      <c r="M543" s="12">
        <f t="shared" ref="M543:M559" si="1019">1213*E543</f>
        <v>4517090.7</v>
      </c>
      <c r="N543" s="12">
        <f t="shared" si="1012"/>
        <v>2308818</v>
      </c>
      <c r="O543" s="12">
        <f t="shared" si="1013"/>
        <v>3213725.7</v>
      </c>
      <c r="P543" s="12">
        <f t="shared" si="1014"/>
        <v>2033249.4000000001</v>
      </c>
      <c r="Q543" s="12"/>
      <c r="R543" s="12"/>
      <c r="S543" s="12">
        <f t="shared" si="1015"/>
        <v>1105998.3</v>
      </c>
      <c r="T543" s="12"/>
      <c r="U543" s="12">
        <f t="shared" ref="U543:U563" si="1020">111*E543</f>
        <v>413352.9</v>
      </c>
      <c r="V543" s="12">
        <f t="shared" si="1017"/>
        <v>130336.5</v>
      </c>
      <c r="W543" s="12"/>
      <c r="X543" s="12">
        <f t="shared" si="952"/>
        <v>16243651.800000001</v>
      </c>
      <c r="Y543" s="9" t="s">
        <v>2244</v>
      </c>
      <c r="Z543" s="15">
        <v>0</v>
      </c>
      <c r="AA543" s="15">
        <v>0</v>
      </c>
      <c r="AB543" s="15">
        <v>0</v>
      </c>
      <c r="AC543" s="15">
        <v>0</v>
      </c>
    </row>
    <row r="544" spans="1:30" s="6" customFormat="1" ht="93.75" customHeight="1" x14ac:dyDescent="0.25">
      <c r="A544" s="38">
        <f>IF(OR(D544=0,D544=""),"",COUNTA($D$380:D544))</f>
        <v>145</v>
      </c>
      <c r="B544" s="9" t="s">
        <v>924</v>
      </c>
      <c r="C544" s="11" t="s">
        <v>925</v>
      </c>
      <c r="D544" s="15">
        <v>1973</v>
      </c>
      <c r="E544" s="12">
        <v>2440.1999999999998</v>
      </c>
      <c r="F544" s="12">
        <v>1853</v>
      </c>
      <c r="G544" s="12">
        <v>0</v>
      </c>
      <c r="H544" s="9" t="s">
        <v>48</v>
      </c>
      <c r="I544" s="9"/>
      <c r="J544" s="9"/>
      <c r="K544" s="9"/>
      <c r="L544" s="12">
        <f t="shared" si="1018"/>
        <v>1652015.4</v>
      </c>
      <c r="M544" s="12">
        <f t="shared" si="1019"/>
        <v>2959962.5999999996</v>
      </c>
      <c r="N544" s="12">
        <f t="shared" si="1012"/>
        <v>1512924</v>
      </c>
      <c r="O544" s="12">
        <f t="shared" si="1013"/>
        <v>2105892.5999999996</v>
      </c>
      <c r="P544" s="12">
        <f t="shared" si="1014"/>
        <v>1332349.2</v>
      </c>
      <c r="Q544" s="12"/>
      <c r="R544" s="12"/>
      <c r="S544" s="12">
        <f t="shared" si="1015"/>
        <v>724739.39999999991</v>
      </c>
      <c r="T544" s="12"/>
      <c r="U544" s="12">
        <f t="shared" si="1020"/>
        <v>270862.19999999995</v>
      </c>
      <c r="V544" s="12">
        <f t="shared" si="1017"/>
        <v>85407</v>
      </c>
      <c r="W544" s="12"/>
      <c r="X544" s="12">
        <f t="shared" si="952"/>
        <v>10644152.399999999</v>
      </c>
      <c r="Y544" s="9" t="s">
        <v>2244</v>
      </c>
      <c r="Z544" s="15">
        <v>0</v>
      </c>
      <c r="AA544" s="15">
        <v>0</v>
      </c>
      <c r="AB544" s="15">
        <v>0</v>
      </c>
      <c r="AC544" s="15">
        <v>0</v>
      </c>
      <c r="AD544" s="41"/>
    </row>
    <row r="545" spans="1:30" s="6" customFormat="1" ht="93.75" customHeight="1" x14ac:dyDescent="0.25">
      <c r="A545" s="38">
        <f>IF(OR(D545=0,D545=""),"",COUNTA($D$380:D545))</f>
        <v>146</v>
      </c>
      <c r="B545" s="9" t="s">
        <v>926</v>
      </c>
      <c r="C545" s="11" t="s">
        <v>927</v>
      </c>
      <c r="D545" s="15">
        <v>1973</v>
      </c>
      <c r="E545" s="12">
        <v>2431.5</v>
      </c>
      <c r="F545" s="12">
        <v>1844.6</v>
      </c>
      <c r="G545" s="12">
        <v>0</v>
      </c>
      <c r="H545" s="9" t="s">
        <v>48</v>
      </c>
      <c r="I545" s="9"/>
      <c r="J545" s="9"/>
      <c r="K545" s="9"/>
      <c r="L545" s="12">
        <f t="shared" si="1018"/>
        <v>1646125.5</v>
      </c>
      <c r="M545" s="12">
        <f t="shared" si="1019"/>
        <v>2949409.5</v>
      </c>
      <c r="N545" s="12">
        <f t="shared" si="1012"/>
        <v>1507530</v>
      </c>
      <c r="O545" s="12">
        <f t="shared" si="1013"/>
        <v>2098384.5</v>
      </c>
      <c r="P545" s="12">
        <f t="shared" si="1014"/>
        <v>1327599</v>
      </c>
      <c r="Q545" s="12"/>
      <c r="R545" s="12"/>
      <c r="S545" s="12">
        <f t="shared" si="1015"/>
        <v>722155.5</v>
      </c>
      <c r="T545" s="12"/>
      <c r="U545" s="12">
        <f t="shared" si="1020"/>
        <v>269896.5</v>
      </c>
      <c r="V545" s="12">
        <f t="shared" si="1017"/>
        <v>85102.5</v>
      </c>
      <c r="W545" s="12">
        <f t="shared" ref="W545:W546" si="1021">(L545+M545+N545+O545+P545+Q545+R545+S545+T545+U545)*0.0214</f>
        <v>225151.55069999999</v>
      </c>
      <c r="X545" s="12">
        <f t="shared" si="952"/>
        <v>10831354.5507</v>
      </c>
      <c r="Y545" s="9" t="s">
        <v>2244</v>
      </c>
      <c r="Z545" s="15">
        <v>0</v>
      </c>
      <c r="AA545" s="15">
        <v>0</v>
      </c>
      <c r="AB545" s="15">
        <v>0</v>
      </c>
      <c r="AC545" s="15">
        <v>0</v>
      </c>
      <c r="AD545" s="41"/>
    </row>
    <row r="546" spans="1:30" s="6" customFormat="1" ht="93.75" customHeight="1" x14ac:dyDescent="0.25">
      <c r="A546" s="38">
        <f>IF(OR(D546=0,D546=""),"",COUNTA($D$380:D546))</f>
        <v>147</v>
      </c>
      <c r="B546" s="9" t="s">
        <v>928</v>
      </c>
      <c r="C546" s="11" t="s">
        <v>929</v>
      </c>
      <c r="D546" s="15">
        <v>1973</v>
      </c>
      <c r="E546" s="12">
        <v>2384</v>
      </c>
      <c r="F546" s="12">
        <v>1797</v>
      </c>
      <c r="G546" s="12">
        <v>0</v>
      </c>
      <c r="H546" s="9" t="s">
        <v>48</v>
      </c>
      <c r="I546" s="9"/>
      <c r="J546" s="9"/>
      <c r="K546" s="9"/>
      <c r="L546" s="12">
        <f t="shared" si="1018"/>
        <v>1613968</v>
      </c>
      <c r="M546" s="12">
        <f t="shared" si="1019"/>
        <v>2891792</v>
      </c>
      <c r="N546" s="12">
        <f t="shared" si="1012"/>
        <v>1478080</v>
      </c>
      <c r="O546" s="12">
        <f t="shared" si="1013"/>
        <v>2057392</v>
      </c>
      <c r="P546" s="12">
        <f t="shared" si="1014"/>
        <v>1301664</v>
      </c>
      <c r="Q546" s="12"/>
      <c r="R546" s="12"/>
      <c r="S546" s="12">
        <f t="shared" si="1015"/>
        <v>708048</v>
      </c>
      <c r="T546" s="12"/>
      <c r="U546" s="12">
        <f t="shared" si="1020"/>
        <v>264624</v>
      </c>
      <c r="V546" s="12">
        <f t="shared" si="1017"/>
        <v>83440</v>
      </c>
      <c r="W546" s="12">
        <f t="shared" si="1021"/>
        <v>220753.15519999998</v>
      </c>
      <c r="X546" s="12">
        <f t="shared" si="952"/>
        <v>10619761.155200001</v>
      </c>
      <c r="Y546" s="9" t="s">
        <v>2244</v>
      </c>
      <c r="Z546" s="15">
        <v>0</v>
      </c>
      <c r="AA546" s="15">
        <v>0</v>
      </c>
      <c r="AB546" s="15">
        <v>0</v>
      </c>
      <c r="AC546" s="15">
        <v>0</v>
      </c>
      <c r="AD546" s="41"/>
    </row>
    <row r="547" spans="1:30" s="7" customFormat="1" ht="93.75" customHeight="1" x14ac:dyDescent="0.25">
      <c r="A547" s="38">
        <f>IF(OR(D547=0,D547=""),"",COUNTA($D$380:D547))</f>
        <v>148</v>
      </c>
      <c r="B547" s="9" t="s">
        <v>930</v>
      </c>
      <c r="C547" s="11" t="s">
        <v>931</v>
      </c>
      <c r="D547" s="15">
        <v>1973</v>
      </c>
      <c r="E547" s="12">
        <v>2633.1</v>
      </c>
      <c r="F547" s="12">
        <v>1840.1</v>
      </c>
      <c r="G547" s="12">
        <v>0</v>
      </c>
      <c r="H547" s="9" t="s">
        <v>48</v>
      </c>
      <c r="I547" s="9"/>
      <c r="J547" s="9"/>
      <c r="K547" s="9"/>
      <c r="L547" s="12">
        <f t="shared" si="1018"/>
        <v>1782608.7</v>
      </c>
      <c r="M547" s="12">
        <f t="shared" si="1019"/>
        <v>3193950.3</v>
      </c>
      <c r="N547" s="12">
        <f t="shared" si="1012"/>
        <v>1632522</v>
      </c>
      <c r="O547" s="12">
        <f t="shared" si="1013"/>
        <v>2272365.2999999998</v>
      </c>
      <c r="P547" s="12">
        <f t="shared" si="1014"/>
        <v>1437672.5999999999</v>
      </c>
      <c r="Q547" s="12"/>
      <c r="R547" s="12"/>
      <c r="S547" s="12">
        <f t="shared" si="1015"/>
        <v>782030.7</v>
      </c>
      <c r="T547" s="12"/>
      <c r="U547" s="12">
        <f t="shared" si="1020"/>
        <v>292274.09999999998</v>
      </c>
      <c r="V547" s="12">
        <f t="shared" si="1017"/>
        <v>92158.5</v>
      </c>
      <c r="W547" s="12"/>
      <c r="X547" s="12">
        <f t="shared" si="952"/>
        <v>11485582.199999999</v>
      </c>
      <c r="Y547" s="9" t="s">
        <v>2244</v>
      </c>
      <c r="Z547" s="15">
        <v>0</v>
      </c>
      <c r="AA547" s="15">
        <v>0</v>
      </c>
      <c r="AB547" s="15">
        <v>0</v>
      </c>
      <c r="AC547" s="15">
        <v>0</v>
      </c>
    </row>
    <row r="548" spans="1:30" s="6" customFormat="1" ht="93.75" customHeight="1" x14ac:dyDescent="0.25">
      <c r="A548" s="38">
        <f>IF(OR(D548=0,D548=""),"",COUNTA($D$380:D548))</f>
        <v>149</v>
      </c>
      <c r="B548" s="9" t="s">
        <v>932</v>
      </c>
      <c r="C548" s="11" t="s">
        <v>933</v>
      </c>
      <c r="D548" s="15">
        <v>1973</v>
      </c>
      <c r="E548" s="12">
        <v>2433.6999999999998</v>
      </c>
      <c r="F548" s="12">
        <v>1845.5</v>
      </c>
      <c r="G548" s="12">
        <v>0</v>
      </c>
      <c r="H548" s="9" t="s">
        <v>48</v>
      </c>
      <c r="I548" s="9"/>
      <c r="J548" s="9"/>
      <c r="K548" s="9"/>
      <c r="L548" s="12">
        <f t="shared" si="1018"/>
        <v>1647614.9</v>
      </c>
      <c r="M548" s="12">
        <f t="shared" si="1019"/>
        <v>2952078.0999999996</v>
      </c>
      <c r="N548" s="12">
        <f t="shared" si="1012"/>
        <v>1508894</v>
      </c>
      <c r="O548" s="12">
        <f t="shared" si="1013"/>
        <v>2100283.0999999996</v>
      </c>
      <c r="P548" s="12">
        <f t="shared" si="1014"/>
        <v>1328800.2</v>
      </c>
      <c r="Q548" s="12"/>
      <c r="R548" s="12"/>
      <c r="S548" s="12">
        <f t="shared" si="1015"/>
        <v>722808.89999999991</v>
      </c>
      <c r="T548" s="12"/>
      <c r="U548" s="12">
        <f t="shared" si="1020"/>
        <v>270140.69999999995</v>
      </c>
      <c r="V548" s="12">
        <f t="shared" si="1017"/>
        <v>85179.5</v>
      </c>
      <c r="W548" s="12">
        <f t="shared" ref="W548:W563" si="1022">(L548+M548+N548+O548+P548+Q548+R548+S548+T548+U548)*0.0214</f>
        <v>225355.26585999996</v>
      </c>
      <c r="X548" s="12">
        <f t="shared" si="952"/>
        <v>10841154.665859999</v>
      </c>
      <c r="Y548" s="9" t="s">
        <v>2244</v>
      </c>
      <c r="Z548" s="15">
        <v>0</v>
      </c>
      <c r="AA548" s="15">
        <v>0</v>
      </c>
      <c r="AB548" s="15">
        <v>0</v>
      </c>
      <c r="AC548" s="15">
        <v>0</v>
      </c>
      <c r="AD548" s="41"/>
    </row>
    <row r="549" spans="1:30" s="7" customFormat="1" ht="93.75" customHeight="1" x14ac:dyDescent="0.25">
      <c r="A549" s="38">
        <f>IF(OR(D549=0,D549=""),"",COUNTA($D$380:D549))</f>
        <v>150</v>
      </c>
      <c r="B549" s="9" t="s">
        <v>934</v>
      </c>
      <c r="C549" s="11" t="s">
        <v>935</v>
      </c>
      <c r="D549" s="15">
        <v>1973</v>
      </c>
      <c r="E549" s="12">
        <v>2434.5</v>
      </c>
      <c r="F549" s="12">
        <v>1846.7</v>
      </c>
      <c r="G549" s="12">
        <v>0</v>
      </c>
      <c r="H549" s="9" t="s">
        <v>48</v>
      </c>
      <c r="I549" s="9"/>
      <c r="J549" s="9"/>
      <c r="K549" s="9"/>
      <c r="L549" s="12">
        <f t="shared" si="1018"/>
        <v>1648156.5</v>
      </c>
      <c r="M549" s="12">
        <f t="shared" si="1019"/>
        <v>2953048.5</v>
      </c>
      <c r="N549" s="12">
        <f t="shared" si="1012"/>
        <v>1509390</v>
      </c>
      <c r="O549" s="12">
        <f t="shared" si="1013"/>
        <v>2100973.5</v>
      </c>
      <c r="P549" s="12">
        <f t="shared" si="1014"/>
        <v>1329237</v>
      </c>
      <c r="Q549" s="12"/>
      <c r="R549" s="12"/>
      <c r="S549" s="12">
        <f t="shared" si="1015"/>
        <v>723046.5</v>
      </c>
      <c r="T549" s="12"/>
      <c r="U549" s="12">
        <f t="shared" si="1020"/>
        <v>270229.5</v>
      </c>
      <c r="V549" s="12">
        <f t="shared" si="1017"/>
        <v>85207.5</v>
      </c>
      <c r="W549" s="12">
        <f t="shared" si="1022"/>
        <v>225429.34409999999</v>
      </c>
      <c r="X549" s="12">
        <f t="shared" si="952"/>
        <v>10844718.3441</v>
      </c>
      <c r="Y549" s="9" t="s">
        <v>2244</v>
      </c>
      <c r="Z549" s="15">
        <v>0</v>
      </c>
      <c r="AA549" s="15">
        <v>0</v>
      </c>
      <c r="AB549" s="15">
        <v>0</v>
      </c>
      <c r="AC549" s="15">
        <v>0</v>
      </c>
    </row>
    <row r="550" spans="1:30" s="6" customFormat="1" ht="93.75" customHeight="1" x14ac:dyDescent="0.25">
      <c r="A550" s="38">
        <f>IF(OR(D550=0,D550=""),"",COUNTA($D$380:D550))</f>
        <v>151</v>
      </c>
      <c r="B550" s="9" t="s">
        <v>936</v>
      </c>
      <c r="C550" s="11" t="s">
        <v>937</v>
      </c>
      <c r="D550" s="15">
        <v>1973</v>
      </c>
      <c r="E550" s="12">
        <v>2693.4</v>
      </c>
      <c r="F550" s="12">
        <v>2693.4</v>
      </c>
      <c r="G550" s="12">
        <v>0</v>
      </c>
      <c r="H550" s="9" t="s">
        <v>48</v>
      </c>
      <c r="I550" s="9"/>
      <c r="J550" s="9"/>
      <c r="K550" s="9"/>
      <c r="L550" s="12">
        <f t="shared" si="1018"/>
        <v>1823431.8</v>
      </c>
      <c r="M550" s="12">
        <f t="shared" si="1019"/>
        <v>3267094.2</v>
      </c>
      <c r="N550" s="12">
        <f t="shared" si="1012"/>
        <v>1669908</v>
      </c>
      <c r="O550" s="12">
        <f t="shared" si="1013"/>
        <v>2324404.2000000002</v>
      </c>
      <c r="P550" s="12">
        <f t="shared" si="1014"/>
        <v>1470596.4000000001</v>
      </c>
      <c r="Q550" s="12"/>
      <c r="R550" s="12"/>
      <c r="S550" s="12"/>
      <c r="T550" s="12">
        <f t="shared" ref="T550:T559" si="1023">2771*E550</f>
        <v>7463411.4000000004</v>
      </c>
      <c r="U550" s="12">
        <f t="shared" si="1020"/>
        <v>298967.40000000002</v>
      </c>
      <c r="V550" s="12">
        <f t="shared" si="1017"/>
        <v>94269</v>
      </c>
      <c r="W550" s="12">
        <f t="shared" si="1022"/>
        <v>392001.20675999997</v>
      </c>
      <c r="X550" s="12">
        <f t="shared" si="952"/>
        <v>18804083.606759999</v>
      </c>
      <c r="Y550" s="9" t="s">
        <v>2244</v>
      </c>
      <c r="Z550" s="15">
        <v>0</v>
      </c>
      <c r="AA550" s="15">
        <v>0</v>
      </c>
      <c r="AB550" s="15">
        <v>0</v>
      </c>
      <c r="AC550" s="15">
        <v>0</v>
      </c>
      <c r="AD550" s="41"/>
    </row>
    <row r="551" spans="1:30" s="6" customFormat="1" ht="93.75" customHeight="1" x14ac:dyDescent="0.25">
      <c r="A551" s="38">
        <f>IF(OR(D551=0,D551=""),"",COUNTA($D$380:D551))</f>
        <v>152</v>
      </c>
      <c r="B551" s="9" t="s">
        <v>938</v>
      </c>
      <c r="C551" s="11" t="s">
        <v>939</v>
      </c>
      <c r="D551" s="15">
        <v>1973</v>
      </c>
      <c r="E551" s="12">
        <v>2698.6</v>
      </c>
      <c r="F551" s="12">
        <v>2698.6</v>
      </c>
      <c r="G551" s="12">
        <v>0</v>
      </c>
      <c r="H551" s="9" t="s">
        <v>48</v>
      </c>
      <c r="I551" s="9"/>
      <c r="J551" s="9"/>
      <c r="K551" s="9"/>
      <c r="L551" s="12">
        <f t="shared" si="1018"/>
        <v>1826952.2</v>
      </c>
      <c r="M551" s="12">
        <f t="shared" si="1019"/>
        <v>3273401.8</v>
      </c>
      <c r="N551" s="12">
        <f t="shared" si="1012"/>
        <v>1673132</v>
      </c>
      <c r="O551" s="12">
        <f t="shared" si="1013"/>
        <v>2328891.7999999998</v>
      </c>
      <c r="P551" s="12">
        <f t="shared" si="1014"/>
        <v>1473435.5999999999</v>
      </c>
      <c r="Q551" s="12"/>
      <c r="R551" s="12"/>
      <c r="S551" s="12"/>
      <c r="T551" s="12">
        <f t="shared" si="1023"/>
        <v>7477820.5999999996</v>
      </c>
      <c r="U551" s="12">
        <f t="shared" si="1020"/>
        <v>299544.59999999998</v>
      </c>
      <c r="V551" s="12">
        <f t="shared" si="1017"/>
        <v>94451</v>
      </c>
      <c r="W551" s="12">
        <f t="shared" si="1022"/>
        <v>392758.02204000001</v>
      </c>
      <c r="X551" s="12">
        <f t="shared" si="952"/>
        <v>18840387.62204</v>
      </c>
      <c r="Y551" s="9" t="s">
        <v>2244</v>
      </c>
      <c r="Z551" s="15">
        <v>0</v>
      </c>
      <c r="AA551" s="15">
        <v>0</v>
      </c>
      <c r="AB551" s="15">
        <v>0</v>
      </c>
      <c r="AC551" s="15">
        <v>0</v>
      </c>
      <c r="AD551" s="41"/>
    </row>
    <row r="552" spans="1:30" s="6" customFormat="1" ht="93.75" customHeight="1" x14ac:dyDescent="0.25">
      <c r="A552" s="38">
        <f>IF(OR(D552=0,D552=""),"",COUNTA($D$380:D552))</f>
        <v>153</v>
      </c>
      <c r="B552" s="9" t="s">
        <v>940</v>
      </c>
      <c r="C552" s="11" t="s">
        <v>941</v>
      </c>
      <c r="D552" s="15">
        <v>1974</v>
      </c>
      <c r="E552" s="12">
        <v>4301.62</v>
      </c>
      <c r="F552" s="12">
        <v>2926</v>
      </c>
      <c r="G552" s="12">
        <v>104</v>
      </c>
      <c r="H552" s="9" t="s">
        <v>48</v>
      </c>
      <c r="I552" s="9"/>
      <c r="J552" s="9"/>
      <c r="K552" s="9"/>
      <c r="L552" s="12">
        <f t="shared" si="1018"/>
        <v>2912196.7399999998</v>
      </c>
      <c r="M552" s="12">
        <f t="shared" si="1019"/>
        <v>5217865.0599999996</v>
      </c>
      <c r="N552" s="12">
        <f t="shared" si="1012"/>
        <v>2667004.4</v>
      </c>
      <c r="O552" s="12">
        <f t="shared" si="1013"/>
        <v>3712298.06</v>
      </c>
      <c r="P552" s="12">
        <f t="shared" si="1014"/>
        <v>2348684.52</v>
      </c>
      <c r="Q552" s="12"/>
      <c r="R552" s="12"/>
      <c r="S552" s="12">
        <f t="shared" ref="S552:S559" si="1024">297*E552</f>
        <v>1277581.1399999999</v>
      </c>
      <c r="T552" s="12">
        <f t="shared" si="1023"/>
        <v>11919789.02</v>
      </c>
      <c r="U552" s="12">
        <f t="shared" si="1020"/>
        <v>477479.82</v>
      </c>
      <c r="V552" s="12">
        <f t="shared" si="1017"/>
        <v>150556.69999999998</v>
      </c>
      <c r="W552" s="12">
        <f t="shared" si="1022"/>
        <v>653404.03346399998</v>
      </c>
      <c r="X552" s="12">
        <f t="shared" si="952"/>
        <v>31336859.493464001</v>
      </c>
      <c r="Y552" s="9" t="s">
        <v>2244</v>
      </c>
      <c r="Z552" s="15">
        <v>0</v>
      </c>
      <c r="AA552" s="15">
        <v>0</v>
      </c>
      <c r="AB552" s="15">
        <v>0</v>
      </c>
      <c r="AC552" s="15">
        <v>0</v>
      </c>
      <c r="AD552" s="41"/>
    </row>
    <row r="553" spans="1:30" s="6" customFormat="1" ht="93.75" customHeight="1" x14ac:dyDescent="0.25">
      <c r="A553" s="38">
        <f>IF(OR(D553=0,D553=""),"",COUNTA($D$380:D553))</f>
        <v>154</v>
      </c>
      <c r="B553" s="9" t="s">
        <v>942</v>
      </c>
      <c r="C553" s="11" t="s">
        <v>943</v>
      </c>
      <c r="D553" s="15">
        <v>1974</v>
      </c>
      <c r="E553" s="12">
        <v>6001.4</v>
      </c>
      <c r="F553" s="12">
        <v>4414.5</v>
      </c>
      <c r="G553" s="12">
        <v>0</v>
      </c>
      <c r="H553" s="9" t="s">
        <v>48</v>
      </c>
      <c r="I553" s="9"/>
      <c r="J553" s="9"/>
      <c r="K553" s="9"/>
      <c r="L553" s="12">
        <f t="shared" si="1018"/>
        <v>4062947.8</v>
      </c>
      <c r="M553" s="12">
        <f t="shared" si="1019"/>
        <v>7279698.1999999993</v>
      </c>
      <c r="N553" s="12">
        <f t="shared" si="1012"/>
        <v>3720868</v>
      </c>
      <c r="O553" s="12">
        <f t="shared" si="1013"/>
        <v>5179208.1999999993</v>
      </c>
      <c r="P553" s="12">
        <f t="shared" si="1014"/>
        <v>3276764.4</v>
      </c>
      <c r="Q553" s="12"/>
      <c r="R553" s="12"/>
      <c r="S553" s="12">
        <f t="shared" si="1024"/>
        <v>1782415.7999999998</v>
      </c>
      <c r="T553" s="12">
        <f t="shared" si="1023"/>
        <v>16629879.399999999</v>
      </c>
      <c r="U553" s="12">
        <f t="shared" si="1020"/>
        <v>666155.39999999991</v>
      </c>
      <c r="V553" s="12">
        <f t="shared" si="1017"/>
        <v>210049</v>
      </c>
      <c r="W553" s="12">
        <f t="shared" si="1022"/>
        <v>911595.85607999982</v>
      </c>
      <c r="X553" s="12">
        <f t="shared" si="952"/>
        <v>43719582.056079999</v>
      </c>
      <c r="Y553" s="9" t="s">
        <v>2244</v>
      </c>
      <c r="Z553" s="15">
        <v>0</v>
      </c>
      <c r="AA553" s="15">
        <v>0</v>
      </c>
      <c r="AB553" s="15">
        <v>0</v>
      </c>
      <c r="AC553" s="15">
        <v>0</v>
      </c>
      <c r="AD553" s="41"/>
    </row>
    <row r="554" spans="1:30" s="6" customFormat="1" ht="93.75" customHeight="1" x14ac:dyDescent="0.25">
      <c r="A554" s="38">
        <f>IF(OR(D554=0,D554=""),"",COUNTA($D$380:D554))</f>
        <v>155</v>
      </c>
      <c r="B554" s="9" t="s">
        <v>944</v>
      </c>
      <c r="C554" s="11" t="s">
        <v>945</v>
      </c>
      <c r="D554" s="15">
        <v>1974</v>
      </c>
      <c r="E554" s="12">
        <v>3582.7</v>
      </c>
      <c r="F554" s="12">
        <v>2708.6</v>
      </c>
      <c r="G554" s="12">
        <v>0</v>
      </c>
      <c r="H554" s="9" t="s">
        <v>48</v>
      </c>
      <c r="I554" s="9"/>
      <c r="J554" s="9"/>
      <c r="K554" s="9"/>
      <c r="L554" s="12">
        <f t="shared" si="1018"/>
        <v>2425487.9</v>
      </c>
      <c r="M554" s="12">
        <f t="shared" si="1019"/>
        <v>4345815.0999999996</v>
      </c>
      <c r="N554" s="12">
        <f t="shared" si="1012"/>
        <v>2221274</v>
      </c>
      <c r="O554" s="12">
        <f t="shared" si="1013"/>
        <v>3091870.0999999996</v>
      </c>
      <c r="P554" s="12">
        <f t="shared" si="1014"/>
        <v>1956154.2</v>
      </c>
      <c r="Q554" s="12"/>
      <c r="R554" s="12">
        <f t="shared" ref="R554:R557" si="1025">2340*E554</f>
        <v>8383518</v>
      </c>
      <c r="S554" s="12">
        <f t="shared" si="1024"/>
        <v>1064061.8999999999</v>
      </c>
      <c r="T554" s="12">
        <f t="shared" si="1023"/>
        <v>9927661.6999999993</v>
      </c>
      <c r="U554" s="12">
        <f t="shared" si="1020"/>
        <v>397679.69999999995</v>
      </c>
      <c r="V554" s="12">
        <f t="shared" si="1017"/>
        <v>125394.5</v>
      </c>
      <c r="W554" s="12">
        <f t="shared" si="1022"/>
        <v>723609.38363999978</v>
      </c>
      <c r="X554" s="12">
        <f t="shared" si="952"/>
        <v>34662526.483639993</v>
      </c>
      <c r="Y554" s="9" t="s">
        <v>2244</v>
      </c>
      <c r="Z554" s="15">
        <v>0</v>
      </c>
      <c r="AA554" s="15">
        <v>0</v>
      </c>
      <c r="AB554" s="15">
        <v>0</v>
      </c>
      <c r="AC554" s="15">
        <v>0</v>
      </c>
      <c r="AD554" s="41"/>
    </row>
    <row r="555" spans="1:30" s="6" customFormat="1" ht="93.75" customHeight="1" x14ac:dyDescent="0.25">
      <c r="A555" s="38">
        <f>IF(OR(D555=0,D555=""),"",COUNTA($D$380:D555))</f>
        <v>156</v>
      </c>
      <c r="B555" s="9" t="s">
        <v>946</v>
      </c>
      <c r="C555" s="11" t="s">
        <v>947</v>
      </c>
      <c r="D555" s="43">
        <v>1974</v>
      </c>
      <c r="E555" s="12">
        <v>2173</v>
      </c>
      <c r="F555" s="12">
        <v>1692.3</v>
      </c>
      <c r="G555" s="12">
        <v>0</v>
      </c>
      <c r="H555" s="9" t="s">
        <v>48</v>
      </c>
      <c r="I555" s="9"/>
      <c r="J555" s="9"/>
      <c r="K555" s="9"/>
      <c r="L555" s="12">
        <f t="shared" si="1018"/>
        <v>1471121</v>
      </c>
      <c r="M555" s="12">
        <f t="shared" si="1019"/>
        <v>2635849</v>
      </c>
      <c r="N555" s="12">
        <f t="shared" si="1012"/>
        <v>1347260</v>
      </c>
      <c r="O555" s="12">
        <f t="shared" si="1013"/>
        <v>1875299</v>
      </c>
      <c r="P555" s="12">
        <f t="shared" si="1014"/>
        <v>1186458</v>
      </c>
      <c r="Q555" s="12"/>
      <c r="R555" s="12">
        <f t="shared" si="1025"/>
        <v>5084820</v>
      </c>
      <c r="S555" s="12">
        <f t="shared" si="1024"/>
        <v>645381</v>
      </c>
      <c r="T555" s="12">
        <f t="shared" si="1023"/>
        <v>6021383</v>
      </c>
      <c r="U555" s="12">
        <f t="shared" si="1020"/>
        <v>241203</v>
      </c>
      <c r="V555" s="12">
        <f t="shared" si="1017"/>
        <v>76055</v>
      </c>
      <c r="W555" s="12">
        <f t="shared" si="1022"/>
        <v>438887.76360000001</v>
      </c>
      <c r="X555" s="12">
        <f t="shared" si="952"/>
        <v>21023716.763599999</v>
      </c>
      <c r="Y555" s="9" t="s">
        <v>2244</v>
      </c>
      <c r="Z555" s="15">
        <v>0</v>
      </c>
      <c r="AA555" s="15">
        <v>0</v>
      </c>
      <c r="AB555" s="15">
        <v>0</v>
      </c>
      <c r="AC555" s="15">
        <v>0</v>
      </c>
      <c r="AD555" s="41"/>
    </row>
    <row r="556" spans="1:30" s="6" customFormat="1" ht="93.75" customHeight="1" x14ac:dyDescent="0.25">
      <c r="A556" s="38">
        <f>IF(OR(D556=0,D556=""),"",COUNTA($D$380:D556))</f>
        <v>157</v>
      </c>
      <c r="B556" s="9" t="s">
        <v>948</v>
      </c>
      <c r="C556" s="11" t="s">
        <v>949</v>
      </c>
      <c r="D556" s="43">
        <v>1974</v>
      </c>
      <c r="E556" s="12">
        <v>2398.5</v>
      </c>
      <c r="F556" s="12">
        <v>1878.5</v>
      </c>
      <c r="G556" s="12">
        <v>0</v>
      </c>
      <c r="H556" s="9" t="s">
        <v>48</v>
      </c>
      <c r="I556" s="9"/>
      <c r="J556" s="9"/>
      <c r="K556" s="9"/>
      <c r="L556" s="12">
        <f t="shared" si="1018"/>
        <v>1623784.5</v>
      </c>
      <c r="M556" s="12">
        <f t="shared" si="1019"/>
        <v>2909380.5</v>
      </c>
      <c r="N556" s="12">
        <f t="shared" si="1012"/>
        <v>1487070</v>
      </c>
      <c r="O556" s="12">
        <f t="shared" si="1013"/>
        <v>2069905.5</v>
      </c>
      <c r="P556" s="12">
        <f t="shared" si="1014"/>
        <v>1309581</v>
      </c>
      <c r="Q556" s="12"/>
      <c r="R556" s="12">
        <f t="shared" si="1025"/>
        <v>5612490</v>
      </c>
      <c r="S556" s="12">
        <f t="shared" si="1024"/>
        <v>712354.5</v>
      </c>
      <c r="T556" s="12">
        <f t="shared" si="1023"/>
        <v>6646243.5</v>
      </c>
      <c r="U556" s="12">
        <f t="shared" si="1020"/>
        <v>266233.5</v>
      </c>
      <c r="V556" s="12">
        <f t="shared" si="1017"/>
        <v>83947.5</v>
      </c>
      <c r="W556" s="12">
        <f t="shared" si="1022"/>
        <v>484432.72019999998</v>
      </c>
      <c r="X556" s="12">
        <f t="shared" si="952"/>
        <v>23205423.220199998</v>
      </c>
      <c r="Y556" s="9" t="s">
        <v>2244</v>
      </c>
      <c r="Z556" s="15">
        <v>0</v>
      </c>
      <c r="AA556" s="15">
        <v>0</v>
      </c>
      <c r="AB556" s="15">
        <v>0</v>
      </c>
      <c r="AC556" s="15">
        <v>0</v>
      </c>
      <c r="AD556" s="41"/>
    </row>
    <row r="557" spans="1:30" s="6" customFormat="1" ht="93.75" customHeight="1" x14ac:dyDescent="0.25">
      <c r="A557" s="38">
        <f>IF(OR(D557=0,D557=""),"",COUNTA($D$380:D557))</f>
        <v>158</v>
      </c>
      <c r="B557" s="9" t="s">
        <v>950</v>
      </c>
      <c r="C557" s="11" t="s">
        <v>951</v>
      </c>
      <c r="D557" s="43">
        <v>1974</v>
      </c>
      <c r="E557" s="12">
        <v>2398.5</v>
      </c>
      <c r="F557" s="12">
        <v>1878.5</v>
      </c>
      <c r="G557" s="12">
        <v>0</v>
      </c>
      <c r="H557" s="51" t="s">
        <v>48</v>
      </c>
      <c r="I557" s="51"/>
      <c r="J557" s="51"/>
      <c r="K557" s="51"/>
      <c r="L557" s="12">
        <f t="shared" si="1018"/>
        <v>1623784.5</v>
      </c>
      <c r="M557" s="12">
        <f t="shared" si="1019"/>
        <v>2909380.5</v>
      </c>
      <c r="N557" s="12">
        <f t="shared" si="1012"/>
        <v>1487070</v>
      </c>
      <c r="O557" s="12">
        <f t="shared" si="1013"/>
        <v>2069905.5</v>
      </c>
      <c r="P557" s="12">
        <f t="shared" si="1014"/>
        <v>1309581</v>
      </c>
      <c r="Q557" s="12"/>
      <c r="R557" s="12">
        <f t="shared" si="1025"/>
        <v>5612490</v>
      </c>
      <c r="S557" s="12">
        <f t="shared" si="1024"/>
        <v>712354.5</v>
      </c>
      <c r="T557" s="12">
        <f t="shared" si="1023"/>
        <v>6646243.5</v>
      </c>
      <c r="U557" s="12">
        <f t="shared" si="1020"/>
        <v>266233.5</v>
      </c>
      <c r="V557" s="12">
        <f t="shared" si="1017"/>
        <v>83947.5</v>
      </c>
      <c r="W557" s="12">
        <f t="shared" si="1022"/>
        <v>484432.72019999998</v>
      </c>
      <c r="X557" s="12">
        <f t="shared" si="952"/>
        <v>23205423.220199998</v>
      </c>
      <c r="Y557" s="9" t="s">
        <v>2244</v>
      </c>
      <c r="Z557" s="15">
        <v>0</v>
      </c>
      <c r="AA557" s="15">
        <v>0</v>
      </c>
      <c r="AB557" s="15">
        <v>0</v>
      </c>
      <c r="AC557" s="15">
        <v>0</v>
      </c>
      <c r="AD557" s="41"/>
    </row>
    <row r="558" spans="1:30" s="6" customFormat="1" ht="93.75" customHeight="1" x14ac:dyDescent="0.25">
      <c r="A558" s="38">
        <f>IF(OR(D558=0,D558=""),"",COUNTA($D$380:D558))</f>
        <v>159</v>
      </c>
      <c r="B558" s="9" t="s">
        <v>952</v>
      </c>
      <c r="C558" s="11" t="s">
        <v>953</v>
      </c>
      <c r="D558" s="43">
        <v>1974</v>
      </c>
      <c r="E558" s="12">
        <v>2376.5</v>
      </c>
      <c r="F558" s="12">
        <v>1873.5</v>
      </c>
      <c r="G558" s="12">
        <v>23.3</v>
      </c>
      <c r="H558" s="51" t="s">
        <v>48</v>
      </c>
      <c r="I558" s="51"/>
      <c r="J558" s="51"/>
      <c r="K558" s="51"/>
      <c r="L558" s="12">
        <f t="shared" si="1018"/>
        <v>1608890.5</v>
      </c>
      <c r="M558" s="12">
        <f t="shared" si="1019"/>
        <v>2882694.5</v>
      </c>
      <c r="N558" s="12">
        <f t="shared" si="1012"/>
        <v>1473430</v>
      </c>
      <c r="O558" s="12">
        <f t="shared" si="1013"/>
        <v>2050919.5</v>
      </c>
      <c r="P558" s="12">
        <f t="shared" si="1014"/>
        <v>1297569</v>
      </c>
      <c r="Q558" s="12"/>
      <c r="R558" s="50"/>
      <c r="S558" s="12">
        <f t="shared" si="1024"/>
        <v>705820.5</v>
      </c>
      <c r="T558" s="12">
        <f t="shared" si="1023"/>
        <v>6585281.5</v>
      </c>
      <c r="U558" s="12">
        <f t="shared" si="1020"/>
        <v>263791.5</v>
      </c>
      <c r="V558" s="12">
        <f t="shared" si="1017"/>
        <v>83177.5</v>
      </c>
      <c r="W558" s="12">
        <f t="shared" si="1022"/>
        <v>360983.69579999999</v>
      </c>
      <c r="X558" s="12">
        <f t="shared" si="952"/>
        <v>17312558.195799999</v>
      </c>
      <c r="Y558" s="9" t="s">
        <v>2244</v>
      </c>
      <c r="Z558" s="15">
        <v>0</v>
      </c>
      <c r="AA558" s="15">
        <v>0</v>
      </c>
      <c r="AB558" s="15">
        <v>0</v>
      </c>
      <c r="AC558" s="15">
        <v>0</v>
      </c>
      <c r="AD558" s="41"/>
    </row>
    <row r="559" spans="1:30" s="6" customFormat="1" ht="93.75" customHeight="1" x14ac:dyDescent="0.25">
      <c r="A559" s="38">
        <f>IF(OR(D559=0,D559=""),"",COUNTA($D$380:D559))</f>
        <v>160</v>
      </c>
      <c r="B559" s="9" t="s">
        <v>954</v>
      </c>
      <c r="C559" s="11" t="s">
        <v>955</v>
      </c>
      <c r="D559" s="43">
        <v>1974</v>
      </c>
      <c r="E559" s="12">
        <v>2179.6</v>
      </c>
      <c r="F559" s="12">
        <v>1699.8</v>
      </c>
      <c r="G559" s="12">
        <v>0</v>
      </c>
      <c r="H559" s="9" t="s">
        <v>48</v>
      </c>
      <c r="I559" s="9"/>
      <c r="J559" s="9"/>
      <c r="K559" s="9"/>
      <c r="L559" s="12">
        <f t="shared" si="1018"/>
        <v>1475589.2</v>
      </c>
      <c r="M559" s="12">
        <f t="shared" si="1019"/>
        <v>2643854.7999999998</v>
      </c>
      <c r="N559" s="12">
        <f t="shared" si="1012"/>
        <v>1351352</v>
      </c>
      <c r="O559" s="12">
        <f t="shared" si="1013"/>
        <v>1880994.7999999998</v>
      </c>
      <c r="P559" s="12">
        <f t="shared" si="1014"/>
        <v>1190061.5999999999</v>
      </c>
      <c r="Q559" s="12"/>
      <c r="R559" s="12">
        <f t="shared" ref="R559:R560" si="1026">2340*E559</f>
        <v>5100264</v>
      </c>
      <c r="S559" s="12">
        <f t="shared" si="1024"/>
        <v>647341.19999999995</v>
      </c>
      <c r="T559" s="12">
        <f t="shared" si="1023"/>
        <v>6039671.5999999996</v>
      </c>
      <c r="U559" s="12">
        <f t="shared" si="1020"/>
        <v>241935.59999999998</v>
      </c>
      <c r="V559" s="12">
        <f t="shared" si="1017"/>
        <v>76286</v>
      </c>
      <c r="W559" s="12">
        <f t="shared" si="1022"/>
        <v>440220.78671999997</v>
      </c>
      <c r="X559" s="12">
        <f t="shared" si="952"/>
        <v>21087571.586720001</v>
      </c>
      <c r="Y559" s="9" t="s">
        <v>2244</v>
      </c>
      <c r="Z559" s="15">
        <v>0</v>
      </c>
      <c r="AA559" s="15">
        <v>0</v>
      </c>
      <c r="AB559" s="15">
        <v>0</v>
      </c>
      <c r="AC559" s="15">
        <v>0</v>
      </c>
      <c r="AD559" s="41"/>
    </row>
    <row r="560" spans="1:30" s="6" customFormat="1" ht="93.75" customHeight="1" x14ac:dyDescent="0.25">
      <c r="A560" s="38">
        <f>IF(OR(D560=0,D560=""),"",COUNTA($D$380:D560))</f>
        <v>161</v>
      </c>
      <c r="B560" s="9" t="s">
        <v>956</v>
      </c>
      <c r="C560" s="11" t="s">
        <v>957</v>
      </c>
      <c r="D560" s="43">
        <v>1975</v>
      </c>
      <c r="E560" s="12">
        <v>3681.9</v>
      </c>
      <c r="F560" s="12">
        <v>2847.3</v>
      </c>
      <c r="G560" s="12">
        <v>0</v>
      </c>
      <c r="H560" s="9" t="s">
        <v>48</v>
      </c>
      <c r="I560" s="9"/>
      <c r="J560" s="9"/>
      <c r="K560" s="9"/>
      <c r="L560" s="12">
        <f t="shared" si="1018"/>
        <v>2492646.3000000003</v>
      </c>
      <c r="M560" s="12"/>
      <c r="N560" s="12">
        <f t="shared" si="1012"/>
        <v>2282778</v>
      </c>
      <c r="O560" s="12">
        <f t="shared" si="1013"/>
        <v>3177479.7</v>
      </c>
      <c r="P560" s="12">
        <f t="shared" si="1014"/>
        <v>2010317.4000000001</v>
      </c>
      <c r="Q560" s="12"/>
      <c r="R560" s="12">
        <f t="shared" si="1026"/>
        <v>8615646</v>
      </c>
      <c r="S560" s="50"/>
      <c r="T560" s="50"/>
      <c r="U560" s="12">
        <f t="shared" si="1020"/>
        <v>408690.9</v>
      </c>
      <c r="V560" s="12">
        <f t="shared" si="1017"/>
        <v>128866.5</v>
      </c>
      <c r="W560" s="12">
        <f t="shared" si="1022"/>
        <v>406333.74761999992</v>
      </c>
      <c r="X560" s="12">
        <f t="shared" si="952"/>
        <v>19522758.547619998</v>
      </c>
      <c r="Y560" s="9" t="s">
        <v>2244</v>
      </c>
      <c r="Z560" s="15">
        <v>0</v>
      </c>
      <c r="AA560" s="15">
        <v>0</v>
      </c>
      <c r="AB560" s="15">
        <v>0</v>
      </c>
      <c r="AC560" s="15">
        <v>0</v>
      </c>
      <c r="AD560" s="41"/>
    </row>
    <row r="561" spans="1:30" s="6" customFormat="1" ht="93.75" customHeight="1" x14ac:dyDescent="0.25">
      <c r="A561" s="38">
        <f>IF(OR(D561=0,D561=""),"",COUNTA($D$380:D561))</f>
        <v>162</v>
      </c>
      <c r="B561" s="9" t="s">
        <v>958</v>
      </c>
      <c r="C561" s="11" t="s">
        <v>959</v>
      </c>
      <c r="D561" s="52">
        <v>1975</v>
      </c>
      <c r="E561" s="12">
        <v>3743.1</v>
      </c>
      <c r="F561" s="12">
        <v>2720.3</v>
      </c>
      <c r="G561" s="12">
        <v>0</v>
      </c>
      <c r="H561" s="9" t="s">
        <v>48</v>
      </c>
      <c r="I561" s="9"/>
      <c r="J561" s="9"/>
      <c r="K561" s="9"/>
      <c r="L561" s="12">
        <f t="shared" si="1018"/>
        <v>2534078.6999999997</v>
      </c>
      <c r="M561" s="12">
        <f t="shared" ref="M561:M563" si="1027">1213*E561</f>
        <v>4540380.3</v>
      </c>
      <c r="N561" s="12">
        <f t="shared" si="1012"/>
        <v>2320722</v>
      </c>
      <c r="O561" s="12">
        <f t="shared" si="1013"/>
        <v>3230295.3</v>
      </c>
      <c r="P561" s="12">
        <f t="shared" si="1014"/>
        <v>2043732.5999999999</v>
      </c>
      <c r="Q561" s="12"/>
      <c r="R561" s="50"/>
      <c r="S561" s="12">
        <f t="shared" ref="S561:S563" si="1028">297*E561</f>
        <v>1111700.7</v>
      </c>
      <c r="T561" s="12">
        <f t="shared" ref="T561:T565" si="1029">2771*E561</f>
        <v>10372130.1</v>
      </c>
      <c r="U561" s="12">
        <f t="shared" si="1020"/>
        <v>415484.1</v>
      </c>
      <c r="V561" s="12">
        <f t="shared" si="1017"/>
        <v>131008.5</v>
      </c>
      <c r="W561" s="12">
        <f t="shared" si="1022"/>
        <v>568566.40931999998</v>
      </c>
      <c r="X561" s="12">
        <f t="shared" si="952"/>
        <v>27268098.709320001</v>
      </c>
      <c r="Y561" s="9" t="s">
        <v>2244</v>
      </c>
      <c r="Z561" s="15">
        <v>0</v>
      </c>
      <c r="AA561" s="15">
        <v>0</v>
      </c>
      <c r="AB561" s="15">
        <v>0</v>
      </c>
      <c r="AC561" s="15">
        <v>0</v>
      </c>
      <c r="AD561" s="41"/>
    </row>
    <row r="562" spans="1:30" s="6" customFormat="1" ht="93.75" customHeight="1" x14ac:dyDescent="0.25">
      <c r="A562" s="38">
        <f>IF(OR(D562=0,D562=""),"",COUNTA($D$380:D562))</f>
        <v>163</v>
      </c>
      <c r="B562" s="9" t="s">
        <v>960</v>
      </c>
      <c r="C562" s="11" t="s">
        <v>961</v>
      </c>
      <c r="D562" s="43">
        <v>1975</v>
      </c>
      <c r="E562" s="12">
        <v>3616.5</v>
      </c>
      <c r="F562" s="12">
        <v>2735.4</v>
      </c>
      <c r="G562" s="12">
        <v>0</v>
      </c>
      <c r="H562" s="9" t="s">
        <v>48</v>
      </c>
      <c r="I562" s="9"/>
      <c r="J562" s="9"/>
      <c r="K562" s="9"/>
      <c r="L562" s="12">
        <f t="shared" si="1018"/>
        <v>2448370.5</v>
      </c>
      <c r="M562" s="12">
        <f t="shared" si="1027"/>
        <v>4386814.5</v>
      </c>
      <c r="N562" s="12">
        <f t="shared" si="1012"/>
        <v>2242230</v>
      </c>
      <c r="O562" s="12">
        <f t="shared" si="1013"/>
        <v>3121039.5</v>
      </c>
      <c r="P562" s="12">
        <f t="shared" si="1014"/>
        <v>1974609</v>
      </c>
      <c r="Q562" s="12"/>
      <c r="R562" s="12">
        <f>2340*E562</f>
        <v>8462610</v>
      </c>
      <c r="S562" s="12">
        <f t="shared" si="1028"/>
        <v>1074100.5</v>
      </c>
      <c r="T562" s="12">
        <f t="shared" si="1029"/>
        <v>10021321.5</v>
      </c>
      <c r="U562" s="12">
        <f t="shared" si="1020"/>
        <v>401431.5</v>
      </c>
      <c r="V562" s="12">
        <f t="shared" si="1017"/>
        <v>126577.5</v>
      </c>
      <c r="W562" s="12">
        <f t="shared" si="1022"/>
        <v>730436.07779999997</v>
      </c>
      <c r="X562" s="12">
        <f t="shared" si="952"/>
        <v>34989540.577799998</v>
      </c>
      <c r="Y562" s="9" t="s">
        <v>2244</v>
      </c>
      <c r="Z562" s="15">
        <v>0</v>
      </c>
      <c r="AA562" s="15">
        <v>0</v>
      </c>
      <c r="AB562" s="15">
        <v>0</v>
      </c>
      <c r="AC562" s="15">
        <v>0</v>
      </c>
      <c r="AD562" s="41"/>
    </row>
    <row r="563" spans="1:30" s="6" customFormat="1" ht="93.75" customHeight="1" x14ac:dyDescent="0.25">
      <c r="A563" s="38">
        <f>IF(OR(D563=0,D563=""),"",COUNTA($D$380:D563))</f>
        <v>164</v>
      </c>
      <c r="B563" s="9" t="s">
        <v>962</v>
      </c>
      <c r="C563" s="11" t="s">
        <v>963</v>
      </c>
      <c r="D563" s="43">
        <v>1974</v>
      </c>
      <c r="E563" s="12">
        <v>5255.5</v>
      </c>
      <c r="F563" s="12">
        <v>3509.8</v>
      </c>
      <c r="G563" s="12">
        <v>0</v>
      </c>
      <c r="H563" s="9" t="s">
        <v>102</v>
      </c>
      <c r="I563" s="9"/>
      <c r="J563" s="9"/>
      <c r="K563" s="9"/>
      <c r="L563" s="12">
        <f t="shared" si="1018"/>
        <v>3557973.5</v>
      </c>
      <c r="M563" s="12">
        <f t="shared" si="1027"/>
        <v>6374921.5</v>
      </c>
      <c r="N563" s="12">
        <f t="shared" si="1012"/>
        <v>3258410</v>
      </c>
      <c r="O563" s="12">
        <f t="shared" si="1013"/>
        <v>4535496.5</v>
      </c>
      <c r="P563" s="12">
        <f t="shared" si="1014"/>
        <v>2869503</v>
      </c>
      <c r="Q563" s="12"/>
      <c r="R563" s="12"/>
      <c r="S563" s="12">
        <f t="shared" si="1028"/>
        <v>1560883.5</v>
      </c>
      <c r="T563" s="12">
        <f t="shared" si="1029"/>
        <v>14562990.5</v>
      </c>
      <c r="U563" s="12">
        <f t="shared" si="1020"/>
        <v>583360.5</v>
      </c>
      <c r="V563" s="12">
        <f t="shared" si="1017"/>
        <v>183942.5</v>
      </c>
      <c r="W563" s="12">
        <f t="shared" si="1022"/>
        <v>798295.73459999997</v>
      </c>
      <c r="X563" s="12">
        <f t="shared" si="952"/>
        <v>38285777.2346</v>
      </c>
      <c r="Y563" s="9" t="s">
        <v>2244</v>
      </c>
      <c r="Z563" s="15">
        <v>0</v>
      </c>
      <c r="AA563" s="15">
        <v>0</v>
      </c>
      <c r="AB563" s="15">
        <v>0</v>
      </c>
      <c r="AC563" s="15">
        <v>0</v>
      </c>
      <c r="AD563" s="41"/>
    </row>
    <row r="564" spans="1:30" s="7" customFormat="1" ht="93.75" customHeight="1" x14ac:dyDescent="0.25">
      <c r="A564" s="38">
        <f>IF(OR(D564=0,D564=""),"",COUNTA($D$380:D564))</f>
        <v>165</v>
      </c>
      <c r="B564" s="9" t="s">
        <v>964</v>
      </c>
      <c r="C564" s="11" t="s">
        <v>965</v>
      </c>
      <c r="D564" s="15">
        <v>1975</v>
      </c>
      <c r="E564" s="12">
        <v>2356.3000000000002</v>
      </c>
      <c r="F564" s="12">
        <v>1743.9</v>
      </c>
      <c r="G564" s="12">
        <v>0</v>
      </c>
      <c r="H564" s="9" t="s">
        <v>48</v>
      </c>
      <c r="I564" s="9"/>
      <c r="J564" s="9"/>
      <c r="K564" s="9"/>
      <c r="L564" s="12"/>
      <c r="M564" s="12"/>
      <c r="N564" s="12"/>
      <c r="O564" s="12"/>
      <c r="P564" s="12"/>
      <c r="Q564" s="12"/>
      <c r="R564" s="12"/>
      <c r="S564" s="12"/>
      <c r="T564" s="12">
        <f t="shared" si="1029"/>
        <v>6529307.3000000007</v>
      </c>
      <c r="U564" s="12"/>
      <c r="V564" s="12"/>
      <c r="W564" s="12"/>
      <c r="X564" s="12">
        <f t="shared" si="952"/>
        <v>6529307.3000000007</v>
      </c>
      <c r="Y564" s="9" t="s">
        <v>2244</v>
      </c>
      <c r="Z564" s="15">
        <v>0</v>
      </c>
      <c r="AA564" s="15">
        <v>0</v>
      </c>
      <c r="AB564" s="15">
        <v>0</v>
      </c>
      <c r="AC564" s="15">
        <v>0</v>
      </c>
    </row>
    <row r="565" spans="1:30" s="7" customFormat="1" ht="93.75" customHeight="1" x14ac:dyDescent="0.25">
      <c r="A565" s="38">
        <f>IF(OR(D565=0,D565=""),"",COUNTA($D$380:D565))</f>
        <v>166</v>
      </c>
      <c r="B565" s="9" t="s">
        <v>966</v>
      </c>
      <c r="C565" s="11" t="s">
        <v>967</v>
      </c>
      <c r="D565" s="15">
        <v>1973</v>
      </c>
      <c r="E565" s="12">
        <v>5956.3</v>
      </c>
      <c r="F565" s="12">
        <v>4135.6000000000004</v>
      </c>
      <c r="G565" s="12">
        <v>50.8</v>
      </c>
      <c r="H565" s="9" t="s">
        <v>48</v>
      </c>
      <c r="I565" s="9"/>
      <c r="J565" s="9"/>
      <c r="K565" s="9"/>
      <c r="L565" s="12">
        <f t="shared" ref="L565:L568" si="1030">677*E565</f>
        <v>4032415.1</v>
      </c>
      <c r="M565" s="12">
        <f t="shared" ref="M565:M568" si="1031">1213*E565</f>
        <v>7224991.9000000004</v>
      </c>
      <c r="N565" s="12">
        <f t="shared" ref="N565:N568" si="1032">620*E565</f>
        <v>3692906</v>
      </c>
      <c r="O565" s="12">
        <f t="shared" ref="O565:O568" si="1033">863*E565</f>
        <v>5140286.9000000004</v>
      </c>
      <c r="P565" s="12">
        <f t="shared" ref="P565:P568" si="1034">546*E565</f>
        <v>3252139.8000000003</v>
      </c>
      <c r="Q565" s="12"/>
      <c r="R565" s="12"/>
      <c r="S565" s="12">
        <f t="shared" ref="S565:S568" si="1035">297*E565</f>
        <v>1769021.1</v>
      </c>
      <c r="T565" s="12">
        <f t="shared" si="1029"/>
        <v>16504907.300000001</v>
      </c>
      <c r="U565" s="12">
        <f t="shared" ref="U565:U568" si="1036">111*E565</f>
        <v>661149.30000000005</v>
      </c>
      <c r="V565" s="12">
        <f t="shared" ref="V565:V568" si="1037">35*E565</f>
        <v>208470.5</v>
      </c>
      <c r="W565" s="12">
        <f t="shared" ref="W565" si="1038">(L565+M565+N565+O565+P565+Q565+R565+S565+T565+U565)*0.0214</f>
        <v>904745.29235999996</v>
      </c>
      <c r="X565" s="12">
        <f t="shared" si="952"/>
        <v>43391033.192359999</v>
      </c>
      <c r="Y565" s="9" t="s">
        <v>2244</v>
      </c>
      <c r="Z565" s="15">
        <v>0</v>
      </c>
      <c r="AA565" s="15">
        <v>0</v>
      </c>
      <c r="AB565" s="15">
        <v>0</v>
      </c>
      <c r="AC565" s="15">
        <v>0</v>
      </c>
    </row>
    <row r="566" spans="1:30" s="7" customFormat="1" ht="93.75" customHeight="1" x14ac:dyDescent="0.25">
      <c r="A566" s="38">
        <f>IF(OR(D566=0,D566=""),"",COUNTA($D$380:D566))</f>
        <v>167</v>
      </c>
      <c r="B566" s="9" t="s">
        <v>968</v>
      </c>
      <c r="C566" s="11" t="s">
        <v>969</v>
      </c>
      <c r="D566" s="15">
        <v>1973</v>
      </c>
      <c r="E566" s="12">
        <v>6016.9</v>
      </c>
      <c r="F566" s="12">
        <v>4414.3999999999996</v>
      </c>
      <c r="G566" s="12">
        <v>0</v>
      </c>
      <c r="H566" s="9" t="s">
        <v>48</v>
      </c>
      <c r="I566" s="9"/>
      <c r="J566" s="9"/>
      <c r="K566" s="9"/>
      <c r="L566" s="12">
        <f t="shared" si="1030"/>
        <v>4073441.3</v>
      </c>
      <c r="M566" s="12">
        <f t="shared" si="1031"/>
        <v>7298499.6999999993</v>
      </c>
      <c r="N566" s="12">
        <f t="shared" si="1032"/>
        <v>3730478</v>
      </c>
      <c r="O566" s="12">
        <f t="shared" si="1033"/>
        <v>5192584.6999999993</v>
      </c>
      <c r="P566" s="12">
        <f t="shared" si="1034"/>
        <v>3285227.4</v>
      </c>
      <c r="Q566" s="12"/>
      <c r="R566" s="12"/>
      <c r="S566" s="12">
        <f t="shared" si="1035"/>
        <v>1787019.2999999998</v>
      </c>
      <c r="T566" s="12"/>
      <c r="U566" s="12">
        <f t="shared" si="1036"/>
        <v>667875.89999999991</v>
      </c>
      <c r="V566" s="12">
        <f t="shared" si="1037"/>
        <v>210591.5</v>
      </c>
      <c r="W566" s="12"/>
      <c r="X566" s="12">
        <f t="shared" si="952"/>
        <v>26245717.799999997</v>
      </c>
      <c r="Y566" s="9" t="s">
        <v>2244</v>
      </c>
      <c r="Z566" s="15">
        <v>0</v>
      </c>
      <c r="AA566" s="15">
        <v>0</v>
      </c>
      <c r="AB566" s="15">
        <v>0</v>
      </c>
      <c r="AC566" s="15">
        <v>0</v>
      </c>
    </row>
    <row r="567" spans="1:30" s="7" customFormat="1" ht="93.75" customHeight="1" x14ac:dyDescent="0.25">
      <c r="A567" s="38">
        <f>IF(OR(D567=0,D567=""),"",COUNTA($D$380:D567))</f>
        <v>168</v>
      </c>
      <c r="B567" s="9" t="s">
        <v>970</v>
      </c>
      <c r="C567" s="11" t="s">
        <v>971</v>
      </c>
      <c r="D567" s="15">
        <v>1973</v>
      </c>
      <c r="E567" s="12">
        <v>5937.5</v>
      </c>
      <c r="F567" s="12">
        <v>4336.8999999999996</v>
      </c>
      <c r="G567" s="12">
        <v>0</v>
      </c>
      <c r="H567" s="9" t="s">
        <v>48</v>
      </c>
      <c r="I567" s="9"/>
      <c r="J567" s="9"/>
      <c r="K567" s="9"/>
      <c r="L567" s="12">
        <f t="shared" si="1030"/>
        <v>4019687.5</v>
      </c>
      <c r="M567" s="12">
        <f t="shared" si="1031"/>
        <v>7202187.5</v>
      </c>
      <c r="N567" s="12">
        <f t="shared" si="1032"/>
        <v>3681250</v>
      </c>
      <c r="O567" s="12">
        <f t="shared" si="1033"/>
        <v>5124062.5</v>
      </c>
      <c r="P567" s="12">
        <f t="shared" si="1034"/>
        <v>3241875</v>
      </c>
      <c r="Q567" s="12"/>
      <c r="R567" s="12"/>
      <c r="S567" s="12">
        <f t="shared" si="1035"/>
        <v>1763437.5</v>
      </c>
      <c r="T567" s="12">
        <f t="shared" ref="T567:T568" si="1039">2771*E567</f>
        <v>16452812.5</v>
      </c>
      <c r="U567" s="12">
        <f t="shared" si="1036"/>
        <v>659062.5</v>
      </c>
      <c r="V567" s="12">
        <f t="shared" si="1037"/>
        <v>207812.5</v>
      </c>
      <c r="W567" s="12">
        <f t="shared" ref="W567:W568" si="1040">(L567+M567+N567+O567+P567+Q567+R567+S567+T567+U567)*0.0214</f>
        <v>901889.625</v>
      </c>
      <c r="X567" s="12">
        <f t="shared" si="952"/>
        <v>43254077.125</v>
      </c>
      <c r="Y567" s="9" t="s">
        <v>2244</v>
      </c>
      <c r="Z567" s="15">
        <v>0</v>
      </c>
      <c r="AA567" s="15">
        <v>0</v>
      </c>
      <c r="AB567" s="15">
        <v>0</v>
      </c>
      <c r="AC567" s="15">
        <v>0</v>
      </c>
    </row>
    <row r="568" spans="1:30" s="7" customFormat="1" ht="93.75" customHeight="1" x14ac:dyDescent="0.25">
      <c r="A568" s="38">
        <f>IF(OR(D568=0,D568=""),"",COUNTA($D$380:D568))</f>
        <v>169</v>
      </c>
      <c r="B568" s="9" t="s">
        <v>972</v>
      </c>
      <c r="C568" s="11" t="s">
        <v>973</v>
      </c>
      <c r="D568" s="15">
        <v>1973</v>
      </c>
      <c r="E568" s="12">
        <v>2937.6</v>
      </c>
      <c r="F568" s="12">
        <v>1690.59</v>
      </c>
      <c r="G568" s="12">
        <v>1126</v>
      </c>
      <c r="H568" s="9" t="s">
        <v>48</v>
      </c>
      <c r="I568" s="9"/>
      <c r="J568" s="9"/>
      <c r="K568" s="9"/>
      <c r="L568" s="12">
        <f t="shared" si="1030"/>
        <v>1988755.2</v>
      </c>
      <c r="M568" s="12">
        <f t="shared" si="1031"/>
        <v>3563308.8</v>
      </c>
      <c r="N568" s="12">
        <f t="shared" si="1032"/>
        <v>1821312</v>
      </c>
      <c r="O568" s="12">
        <f t="shared" si="1033"/>
        <v>2535148.7999999998</v>
      </c>
      <c r="P568" s="12">
        <f t="shared" si="1034"/>
        <v>1603929.5999999999</v>
      </c>
      <c r="Q568" s="12"/>
      <c r="R568" s="12"/>
      <c r="S568" s="12">
        <f t="shared" si="1035"/>
        <v>872467.2</v>
      </c>
      <c r="T568" s="12">
        <f t="shared" si="1039"/>
        <v>8140089.5999999996</v>
      </c>
      <c r="U568" s="12">
        <f t="shared" si="1036"/>
        <v>326073.59999999998</v>
      </c>
      <c r="V568" s="12">
        <f t="shared" si="1037"/>
        <v>102816</v>
      </c>
      <c r="W568" s="12">
        <f t="shared" si="1040"/>
        <v>446213.21471999999</v>
      </c>
      <c r="X568" s="12">
        <f t="shared" si="952"/>
        <v>21400114.01472</v>
      </c>
      <c r="Y568" s="9" t="s">
        <v>2244</v>
      </c>
      <c r="Z568" s="15">
        <v>0</v>
      </c>
      <c r="AA568" s="15">
        <v>0</v>
      </c>
      <c r="AB568" s="15">
        <v>0</v>
      </c>
      <c r="AC568" s="15">
        <v>0</v>
      </c>
    </row>
    <row r="569" spans="1:30" s="7" customFormat="1" ht="93.75" customHeight="1" x14ac:dyDescent="0.25">
      <c r="A569" s="38">
        <f>IF(OR(D569=0,D569=""),"",COUNTA($D$380:D569))</f>
        <v>170</v>
      </c>
      <c r="B569" s="9" t="s">
        <v>974</v>
      </c>
      <c r="C569" s="11" t="s">
        <v>975</v>
      </c>
      <c r="D569" s="43">
        <v>1973</v>
      </c>
      <c r="E569" s="44">
        <v>4320</v>
      </c>
      <c r="F569" s="44">
        <v>2175.9</v>
      </c>
      <c r="G569" s="44">
        <v>1009.8</v>
      </c>
      <c r="H569" s="9" t="s">
        <v>48</v>
      </c>
      <c r="I569" s="9"/>
      <c r="J569" s="9"/>
      <c r="K569" s="9"/>
      <c r="L569" s="12"/>
      <c r="M569" s="12"/>
      <c r="N569" s="12"/>
      <c r="O569" s="12"/>
      <c r="P569" s="12"/>
      <c r="Q569" s="12"/>
      <c r="R569" s="12">
        <f>2340*E569</f>
        <v>10108800</v>
      </c>
      <c r="S569" s="12"/>
      <c r="T569" s="12"/>
      <c r="U569" s="12"/>
      <c r="V569" s="12"/>
      <c r="W569" s="12"/>
      <c r="X569" s="12">
        <f t="shared" si="952"/>
        <v>10108800</v>
      </c>
      <c r="Y569" s="9" t="s">
        <v>2244</v>
      </c>
      <c r="Z569" s="15">
        <v>0</v>
      </c>
      <c r="AA569" s="15">
        <v>0</v>
      </c>
      <c r="AB569" s="15">
        <v>0</v>
      </c>
      <c r="AC569" s="15">
        <v>0</v>
      </c>
    </row>
    <row r="570" spans="1:30" s="7" customFormat="1" ht="93.75" customHeight="1" x14ac:dyDescent="0.25">
      <c r="A570" s="38">
        <f>IF(OR(D570=0,D570=""),"",COUNTA($D$380:D570))</f>
        <v>171</v>
      </c>
      <c r="B570" s="9" t="s">
        <v>976</v>
      </c>
      <c r="C570" s="11" t="s">
        <v>977</v>
      </c>
      <c r="D570" s="43">
        <v>1973</v>
      </c>
      <c r="E570" s="44">
        <v>3793.5</v>
      </c>
      <c r="F570" s="44">
        <v>2553.8000000000002</v>
      </c>
      <c r="G570" s="12">
        <v>304</v>
      </c>
      <c r="H570" s="9" t="s">
        <v>48</v>
      </c>
      <c r="I570" s="9"/>
      <c r="J570" s="9"/>
      <c r="K570" s="9"/>
      <c r="L570" s="12">
        <f t="shared" ref="L570:L589" si="1041">677*E570</f>
        <v>2568199.5</v>
      </c>
      <c r="M570" s="12">
        <f t="shared" ref="M570:M589" si="1042">1213*E570</f>
        <v>4601515.5</v>
      </c>
      <c r="N570" s="12">
        <f t="shared" ref="N570:N589" si="1043">620*E570</f>
        <v>2351970</v>
      </c>
      <c r="O570" s="12">
        <f t="shared" ref="O570:O589" si="1044">863*E570</f>
        <v>3273790.5</v>
      </c>
      <c r="P570" s="12">
        <f t="shared" ref="P570:P589" si="1045">546*E570</f>
        <v>2071251</v>
      </c>
      <c r="Q570" s="12"/>
      <c r="R570" s="12"/>
      <c r="S570" s="12">
        <f t="shared" ref="S570:S589" si="1046">297*E570</f>
        <v>1126669.5</v>
      </c>
      <c r="T570" s="12">
        <f t="shared" ref="T570:T584" si="1047">2771*E570</f>
        <v>10511788.5</v>
      </c>
      <c r="U570" s="12">
        <f t="shared" ref="U570:U589" si="1048">111*E570</f>
        <v>421078.5</v>
      </c>
      <c r="V570" s="12">
        <f t="shared" ref="V570:V589" si="1049">35*E570</f>
        <v>132772.5</v>
      </c>
      <c r="W570" s="12">
        <f t="shared" ref="W570:W598" si="1050">(L570+M570+N570+O570+P570+Q570+R570+S570+T570+U570)*0.0214</f>
        <v>576222.02819999994</v>
      </c>
      <c r="X570" s="12">
        <f t="shared" si="952"/>
        <v>27635257.528200001</v>
      </c>
      <c r="Y570" s="9" t="s">
        <v>2244</v>
      </c>
      <c r="Z570" s="15">
        <v>0</v>
      </c>
      <c r="AA570" s="15">
        <v>0</v>
      </c>
      <c r="AB570" s="15">
        <v>0</v>
      </c>
      <c r="AC570" s="15">
        <v>0</v>
      </c>
    </row>
    <row r="571" spans="1:30" s="7" customFormat="1" ht="93.75" customHeight="1" x14ac:dyDescent="0.25">
      <c r="A571" s="38">
        <f>IF(OR(D571=0,D571=""),"",COUNTA($D$380:D571))</f>
        <v>172</v>
      </c>
      <c r="B571" s="9" t="s">
        <v>978</v>
      </c>
      <c r="C571" s="11" t="s">
        <v>979</v>
      </c>
      <c r="D571" s="15">
        <v>1974</v>
      </c>
      <c r="E571" s="12">
        <v>5189.5</v>
      </c>
      <c r="F571" s="12">
        <v>2682.4</v>
      </c>
      <c r="G571" s="12">
        <v>808.4</v>
      </c>
      <c r="H571" s="9" t="s">
        <v>48</v>
      </c>
      <c r="I571" s="9"/>
      <c r="J571" s="9"/>
      <c r="K571" s="9"/>
      <c r="L571" s="12">
        <f t="shared" si="1041"/>
        <v>3513291.5</v>
      </c>
      <c r="M571" s="12">
        <f t="shared" si="1042"/>
        <v>6294863.5</v>
      </c>
      <c r="N571" s="12">
        <f t="shared" si="1043"/>
        <v>3217490</v>
      </c>
      <c r="O571" s="12">
        <f t="shared" si="1044"/>
        <v>4478538.5</v>
      </c>
      <c r="P571" s="12">
        <f t="shared" si="1045"/>
        <v>2833467</v>
      </c>
      <c r="Q571" s="12"/>
      <c r="R571" s="12"/>
      <c r="S571" s="12">
        <f t="shared" si="1046"/>
        <v>1541281.5</v>
      </c>
      <c r="T571" s="12">
        <f t="shared" si="1047"/>
        <v>14380104.5</v>
      </c>
      <c r="U571" s="12">
        <f t="shared" si="1048"/>
        <v>576034.5</v>
      </c>
      <c r="V571" s="12">
        <f t="shared" si="1049"/>
        <v>181632.5</v>
      </c>
      <c r="W571" s="12">
        <f t="shared" si="1050"/>
        <v>788270.51939999999</v>
      </c>
      <c r="X571" s="12">
        <f t="shared" si="952"/>
        <v>37804974.019400001</v>
      </c>
      <c r="Y571" s="9" t="s">
        <v>2244</v>
      </c>
      <c r="Z571" s="15">
        <v>0</v>
      </c>
      <c r="AA571" s="15">
        <v>0</v>
      </c>
      <c r="AB571" s="15">
        <v>0</v>
      </c>
      <c r="AC571" s="15">
        <v>0</v>
      </c>
    </row>
    <row r="572" spans="1:30" s="7" customFormat="1" ht="93.75" customHeight="1" x14ac:dyDescent="0.25">
      <c r="A572" s="38">
        <f>IF(OR(D572=0,D572=""),"",COUNTA($D$380:D572))</f>
        <v>173</v>
      </c>
      <c r="B572" s="9" t="s">
        <v>980</v>
      </c>
      <c r="C572" s="11" t="s">
        <v>981</v>
      </c>
      <c r="D572" s="15">
        <v>1973</v>
      </c>
      <c r="E572" s="12">
        <v>5011.3</v>
      </c>
      <c r="F572" s="12">
        <v>3301.7</v>
      </c>
      <c r="G572" s="12">
        <v>0</v>
      </c>
      <c r="H572" s="9" t="s">
        <v>48</v>
      </c>
      <c r="I572" s="9"/>
      <c r="J572" s="9"/>
      <c r="K572" s="9"/>
      <c r="L572" s="12">
        <f t="shared" si="1041"/>
        <v>3392650.1</v>
      </c>
      <c r="M572" s="12">
        <f t="shared" si="1042"/>
        <v>6078706.9000000004</v>
      </c>
      <c r="N572" s="12">
        <f t="shared" si="1043"/>
        <v>3107006</v>
      </c>
      <c r="O572" s="12">
        <f t="shared" si="1044"/>
        <v>4324751.9000000004</v>
      </c>
      <c r="P572" s="12">
        <f t="shared" si="1045"/>
        <v>2736169.8000000003</v>
      </c>
      <c r="Q572" s="12"/>
      <c r="R572" s="12"/>
      <c r="S572" s="12">
        <f t="shared" si="1046"/>
        <v>1488356.1</v>
      </c>
      <c r="T572" s="12">
        <f t="shared" si="1047"/>
        <v>13886312.300000001</v>
      </c>
      <c r="U572" s="12">
        <f t="shared" si="1048"/>
        <v>556254.30000000005</v>
      </c>
      <c r="V572" s="12">
        <f t="shared" si="1049"/>
        <v>175395.5</v>
      </c>
      <c r="W572" s="12">
        <f t="shared" si="1050"/>
        <v>761202.43835999991</v>
      </c>
      <c r="X572" s="12">
        <f t="shared" si="952"/>
        <v>36506805.338359997</v>
      </c>
      <c r="Y572" s="9" t="s">
        <v>2244</v>
      </c>
      <c r="Z572" s="15">
        <v>0</v>
      </c>
      <c r="AA572" s="15">
        <v>0</v>
      </c>
      <c r="AB572" s="15">
        <v>0</v>
      </c>
      <c r="AC572" s="15">
        <v>0</v>
      </c>
    </row>
    <row r="573" spans="1:30" s="7" customFormat="1" ht="93.75" customHeight="1" x14ac:dyDescent="0.25">
      <c r="A573" s="38">
        <f>IF(OR(D573=0,D573=""),"",COUNTA($D$380:D573))</f>
        <v>174</v>
      </c>
      <c r="B573" s="9" t="s">
        <v>982</v>
      </c>
      <c r="C573" s="11" t="s">
        <v>983</v>
      </c>
      <c r="D573" s="15">
        <v>1975</v>
      </c>
      <c r="E573" s="12">
        <v>2290.1</v>
      </c>
      <c r="F573" s="12">
        <v>1703.5</v>
      </c>
      <c r="G573" s="12">
        <v>0</v>
      </c>
      <c r="H573" s="9" t="s">
        <v>48</v>
      </c>
      <c r="I573" s="9"/>
      <c r="J573" s="9"/>
      <c r="K573" s="9"/>
      <c r="L573" s="12">
        <f t="shared" si="1041"/>
        <v>1550397.7</v>
      </c>
      <c r="M573" s="12">
        <f t="shared" si="1042"/>
        <v>2777891.3</v>
      </c>
      <c r="N573" s="12">
        <f t="shared" si="1043"/>
        <v>1419862</v>
      </c>
      <c r="O573" s="12">
        <f t="shared" si="1044"/>
        <v>1976356.2999999998</v>
      </c>
      <c r="P573" s="12">
        <f t="shared" si="1045"/>
        <v>1250394.5999999999</v>
      </c>
      <c r="Q573" s="12"/>
      <c r="R573" s="12">
        <f t="shared" ref="R573:R575" si="1051">2340*E573</f>
        <v>5358834</v>
      </c>
      <c r="S573" s="12">
        <f t="shared" si="1046"/>
        <v>680159.7</v>
      </c>
      <c r="T573" s="12">
        <f t="shared" si="1047"/>
        <v>6345867.0999999996</v>
      </c>
      <c r="U573" s="12">
        <f t="shared" si="1048"/>
        <v>254201.09999999998</v>
      </c>
      <c r="V573" s="12">
        <f t="shared" si="1049"/>
        <v>80153.5</v>
      </c>
      <c r="W573" s="12">
        <f t="shared" si="1050"/>
        <v>462538.82532</v>
      </c>
      <c r="X573" s="12">
        <f t="shared" si="952"/>
        <v>22156656.125320002</v>
      </c>
      <c r="Y573" s="9" t="s">
        <v>2244</v>
      </c>
      <c r="Z573" s="15">
        <v>0</v>
      </c>
      <c r="AA573" s="15">
        <v>0</v>
      </c>
      <c r="AB573" s="15">
        <v>0</v>
      </c>
      <c r="AC573" s="15">
        <v>0</v>
      </c>
    </row>
    <row r="574" spans="1:30" s="7" customFormat="1" ht="93.75" customHeight="1" x14ac:dyDescent="0.25">
      <c r="A574" s="38">
        <f>IF(OR(D574=0,D574=""),"",COUNTA($D$380:D574))</f>
        <v>175</v>
      </c>
      <c r="B574" s="9" t="s">
        <v>984</v>
      </c>
      <c r="C574" s="11" t="s">
        <v>985</v>
      </c>
      <c r="D574" s="15">
        <v>1975</v>
      </c>
      <c r="E574" s="12">
        <v>4408</v>
      </c>
      <c r="F574" s="12">
        <v>3057.1</v>
      </c>
      <c r="G574" s="12">
        <v>0</v>
      </c>
      <c r="H574" s="9" t="s">
        <v>48</v>
      </c>
      <c r="I574" s="9"/>
      <c r="J574" s="9"/>
      <c r="K574" s="9"/>
      <c r="L574" s="12">
        <f t="shared" si="1041"/>
        <v>2984216</v>
      </c>
      <c r="M574" s="12">
        <f t="shared" si="1042"/>
        <v>5346904</v>
      </c>
      <c r="N574" s="12">
        <f t="shared" si="1043"/>
        <v>2732960</v>
      </c>
      <c r="O574" s="12">
        <f t="shared" si="1044"/>
        <v>3804104</v>
      </c>
      <c r="P574" s="12">
        <f t="shared" si="1045"/>
        <v>2406768</v>
      </c>
      <c r="Q574" s="12"/>
      <c r="R574" s="12">
        <f t="shared" si="1051"/>
        <v>10314720</v>
      </c>
      <c r="S574" s="12">
        <f t="shared" si="1046"/>
        <v>1309176</v>
      </c>
      <c r="T574" s="12">
        <f t="shared" si="1047"/>
        <v>12214568</v>
      </c>
      <c r="U574" s="12">
        <f t="shared" si="1048"/>
        <v>489288</v>
      </c>
      <c r="V574" s="12">
        <f t="shared" si="1049"/>
        <v>154280</v>
      </c>
      <c r="W574" s="12">
        <f t="shared" si="1050"/>
        <v>890297.8655999999</v>
      </c>
      <c r="X574" s="12">
        <f t="shared" ref="X574:X630" si="1052">L574+M574+N574+O574+P574+Q574+R574+S574+T574+U574+V574+W574</f>
        <v>42647281.865599997</v>
      </c>
      <c r="Y574" s="9" t="s">
        <v>2244</v>
      </c>
      <c r="Z574" s="15">
        <v>0</v>
      </c>
      <c r="AA574" s="15">
        <v>0</v>
      </c>
      <c r="AB574" s="15">
        <v>0</v>
      </c>
      <c r="AC574" s="15">
        <v>0</v>
      </c>
    </row>
    <row r="575" spans="1:30" s="7" customFormat="1" ht="93.75" customHeight="1" x14ac:dyDescent="0.25">
      <c r="A575" s="38">
        <f>IF(OR(D575=0,D575=""),"",COUNTA($D$380:D575))</f>
        <v>176</v>
      </c>
      <c r="B575" s="9" t="s">
        <v>986</v>
      </c>
      <c r="C575" s="11" t="s">
        <v>987</v>
      </c>
      <c r="D575" s="15">
        <v>1975</v>
      </c>
      <c r="E575" s="12">
        <v>3744.7</v>
      </c>
      <c r="F575" s="12">
        <v>2717</v>
      </c>
      <c r="G575" s="12">
        <v>0</v>
      </c>
      <c r="H575" s="9" t="s">
        <v>48</v>
      </c>
      <c r="I575" s="9"/>
      <c r="J575" s="9"/>
      <c r="K575" s="9"/>
      <c r="L575" s="12">
        <f t="shared" si="1041"/>
        <v>2535161.9</v>
      </c>
      <c r="M575" s="12">
        <f t="shared" si="1042"/>
        <v>4542321.0999999996</v>
      </c>
      <c r="N575" s="12">
        <f t="shared" si="1043"/>
        <v>2321714</v>
      </c>
      <c r="O575" s="12">
        <f t="shared" si="1044"/>
        <v>3231676.0999999996</v>
      </c>
      <c r="P575" s="12">
        <f t="shared" si="1045"/>
        <v>2044606.2</v>
      </c>
      <c r="Q575" s="12"/>
      <c r="R575" s="12">
        <f t="shared" si="1051"/>
        <v>8762598</v>
      </c>
      <c r="S575" s="12">
        <f t="shared" si="1046"/>
        <v>1112175.8999999999</v>
      </c>
      <c r="T575" s="12">
        <f t="shared" si="1047"/>
        <v>10376563.699999999</v>
      </c>
      <c r="U575" s="12">
        <f t="shared" si="1048"/>
        <v>415661.69999999995</v>
      </c>
      <c r="V575" s="12">
        <f t="shared" si="1049"/>
        <v>131064.5</v>
      </c>
      <c r="W575" s="12">
        <f t="shared" si="1050"/>
        <v>756329.04203999985</v>
      </c>
      <c r="X575" s="12">
        <f t="shared" si="1052"/>
        <v>36229872.142039992</v>
      </c>
      <c r="Y575" s="9" t="s">
        <v>2244</v>
      </c>
      <c r="Z575" s="15">
        <v>0</v>
      </c>
      <c r="AA575" s="15">
        <v>0</v>
      </c>
      <c r="AB575" s="15">
        <v>0</v>
      </c>
      <c r="AC575" s="15">
        <v>0</v>
      </c>
    </row>
    <row r="576" spans="1:30" s="7" customFormat="1" ht="93.75" customHeight="1" x14ac:dyDescent="0.25">
      <c r="A576" s="38">
        <f>IF(OR(D576=0,D576=""),"",COUNTA($D$380:D576))</f>
        <v>177</v>
      </c>
      <c r="B576" s="9" t="s">
        <v>988</v>
      </c>
      <c r="C576" s="11" t="s">
        <v>989</v>
      </c>
      <c r="D576" s="15">
        <v>1974</v>
      </c>
      <c r="E576" s="12">
        <v>2275.4</v>
      </c>
      <c r="F576" s="12">
        <v>1675.1</v>
      </c>
      <c r="G576" s="12">
        <v>0</v>
      </c>
      <c r="H576" s="9" t="s">
        <v>48</v>
      </c>
      <c r="I576" s="9"/>
      <c r="J576" s="9"/>
      <c r="K576" s="9"/>
      <c r="L576" s="12">
        <f t="shared" si="1041"/>
        <v>1540445.8</v>
      </c>
      <c r="M576" s="12">
        <f t="shared" si="1042"/>
        <v>2760060.2</v>
      </c>
      <c r="N576" s="12">
        <f t="shared" si="1043"/>
        <v>1410748</v>
      </c>
      <c r="O576" s="12">
        <f t="shared" si="1044"/>
        <v>1963670.2000000002</v>
      </c>
      <c r="P576" s="12">
        <f t="shared" si="1045"/>
        <v>1242368.4000000001</v>
      </c>
      <c r="Q576" s="12"/>
      <c r="R576" s="12"/>
      <c r="S576" s="12">
        <f t="shared" si="1046"/>
        <v>675793.8</v>
      </c>
      <c r="T576" s="12">
        <f t="shared" si="1047"/>
        <v>6305133.4000000004</v>
      </c>
      <c r="U576" s="12">
        <f t="shared" si="1048"/>
        <v>252569.40000000002</v>
      </c>
      <c r="V576" s="12">
        <f t="shared" si="1049"/>
        <v>79639</v>
      </c>
      <c r="W576" s="12">
        <f t="shared" si="1050"/>
        <v>345626.88887999998</v>
      </c>
      <c r="X576" s="12">
        <f t="shared" si="1052"/>
        <v>16576055.088880001</v>
      </c>
      <c r="Y576" s="9" t="s">
        <v>2244</v>
      </c>
      <c r="Z576" s="15">
        <v>0</v>
      </c>
      <c r="AA576" s="15">
        <v>0</v>
      </c>
      <c r="AB576" s="15">
        <v>0</v>
      </c>
      <c r="AC576" s="15">
        <v>0</v>
      </c>
    </row>
    <row r="577" spans="1:30" s="7" customFormat="1" ht="93.75" customHeight="1" x14ac:dyDescent="0.25">
      <c r="A577" s="38">
        <f>IF(OR(D577=0,D577=""),"",COUNTA($D$380:D577))</f>
        <v>178</v>
      </c>
      <c r="B577" s="9" t="s">
        <v>990</v>
      </c>
      <c r="C577" s="11" t="s">
        <v>991</v>
      </c>
      <c r="D577" s="15">
        <v>1974</v>
      </c>
      <c r="E577" s="12">
        <v>6004</v>
      </c>
      <c r="F577" s="12">
        <v>4405</v>
      </c>
      <c r="G577" s="12">
        <v>0</v>
      </c>
      <c r="H577" s="9" t="s">
        <v>48</v>
      </c>
      <c r="I577" s="9"/>
      <c r="J577" s="9"/>
      <c r="K577" s="9"/>
      <c r="L577" s="12">
        <f t="shared" si="1041"/>
        <v>4064708</v>
      </c>
      <c r="M577" s="12">
        <f t="shared" si="1042"/>
        <v>7282852</v>
      </c>
      <c r="N577" s="12">
        <f t="shared" si="1043"/>
        <v>3722480</v>
      </c>
      <c r="O577" s="12">
        <f t="shared" si="1044"/>
        <v>5181452</v>
      </c>
      <c r="P577" s="12">
        <f t="shared" si="1045"/>
        <v>3278184</v>
      </c>
      <c r="Q577" s="12"/>
      <c r="R577" s="12"/>
      <c r="S577" s="12">
        <f t="shared" si="1046"/>
        <v>1783188</v>
      </c>
      <c r="T577" s="12">
        <f t="shared" si="1047"/>
        <v>16637084</v>
      </c>
      <c r="U577" s="12">
        <f t="shared" si="1048"/>
        <v>666444</v>
      </c>
      <c r="V577" s="12">
        <f t="shared" si="1049"/>
        <v>210140</v>
      </c>
      <c r="W577" s="12">
        <f t="shared" si="1050"/>
        <v>911990.78879999998</v>
      </c>
      <c r="X577" s="12">
        <f t="shared" si="1052"/>
        <v>43738522.788800001</v>
      </c>
      <c r="Y577" s="9" t="s">
        <v>2244</v>
      </c>
      <c r="Z577" s="15">
        <v>0</v>
      </c>
      <c r="AA577" s="15">
        <v>0</v>
      </c>
      <c r="AB577" s="15">
        <v>0</v>
      </c>
      <c r="AC577" s="15">
        <v>0</v>
      </c>
    </row>
    <row r="578" spans="1:30" s="6" customFormat="1" ht="93.75" customHeight="1" x14ac:dyDescent="0.25">
      <c r="A578" s="38">
        <f>IF(OR(D578=0,D578=""),"",COUNTA($D$380:D578))</f>
        <v>179</v>
      </c>
      <c r="B578" s="9" t="s">
        <v>992</v>
      </c>
      <c r="C578" s="11" t="s">
        <v>993</v>
      </c>
      <c r="D578" s="15">
        <v>1974</v>
      </c>
      <c r="E578" s="12">
        <v>5862.8</v>
      </c>
      <c r="F578" s="12">
        <v>4431.5</v>
      </c>
      <c r="G578" s="12">
        <v>0</v>
      </c>
      <c r="H578" s="9" t="s">
        <v>48</v>
      </c>
      <c r="I578" s="9"/>
      <c r="J578" s="9"/>
      <c r="K578" s="9"/>
      <c r="L578" s="12">
        <f t="shared" si="1041"/>
        <v>3969115.6</v>
      </c>
      <c r="M578" s="12">
        <f t="shared" si="1042"/>
        <v>7111576.4000000004</v>
      </c>
      <c r="N578" s="12">
        <f t="shared" si="1043"/>
        <v>3634936</v>
      </c>
      <c r="O578" s="12">
        <f t="shared" si="1044"/>
        <v>5059596.4000000004</v>
      </c>
      <c r="P578" s="12">
        <f t="shared" si="1045"/>
        <v>3201088.8000000003</v>
      </c>
      <c r="Q578" s="12"/>
      <c r="R578" s="12"/>
      <c r="S578" s="12">
        <f t="shared" si="1046"/>
        <v>1741251.6</v>
      </c>
      <c r="T578" s="12">
        <f t="shared" si="1047"/>
        <v>16245818.800000001</v>
      </c>
      <c r="U578" s="12">
        <f t="shared" si="1048"/>
        <v>650770.80000000005</v>
      </c>
      <c r="V578" s="12">
        <f t="shared" si="1049"/>
        <v>205198</v>
      </c>
      <c r="W578" s="12">
        <f t="shared" si="1050"/>
        <v>890542.90415999992</v>
      </c>
      <c r="X578" s="12">
        <f t="shared" si="1052"/>
        <v>42709895.304159999</v>
      </c>
      <c r="Y578" s="9" t="s">
        <v>2244</v>
      </c>
      <c r="Z578" s="15">
        <v>0</v>
      </c>
      <c r="AA578" s="15">
        <v>0</v>
      </c>
      <c r="AB578" s="15">
        <v>0</v>
      </c>
      <c r="AC578" s="15">
        <v>0</v>
      </c>
      <c r="AD578" s="41"/>
    </row>
    <row r="579" spans="1:30" s="6" customFormat="1" ht="93.75" customHeight="1" x14ac:dyDescent="0.25">
      <c r="A579" s="38">
        <f>IF(OR(D579=0,D579=""),"",COUNTA($D$380:D579))</f>
        <v>180</v>
      </c>
      <c r="B579" s="9" t="s">
        <v>994</v>
      </c>
      <c r="C579" s="11" t="s">
        <v>995</v>
      </c>
      <c r="D579" s="15">
        <v>1975</v>
      </c>
      <c r="E579" s="12">
        <v>6622.8</v>
      </c>
      <c r="F579" s="12">
        <v>4836.1000000000004</v>
      </c>
      <c r="G579" s="12">
        <v>390.9</v>
      </c>
      <c r="H579" s="9" t="s">
        <v>48</v>
      </c>
      <c r="I579" s="9"/>
      <c r="J579" s="9"/>
      <c r="K579" s="9"/>
      <c r="L579" s="12">
        <f t="shared" si="1041"/>
        <v>4483635.6000000006</v>
      </c>
      <c r="M579" s="12">
        <f t="shared" si="1042"/>
        <v>8033456.4000000004</v>
      </c>
      <c r="N579" s="12">
        <f t="shared" si="1043"/>
        <v>4106136</v>
      </c>
      <c r="O579" s="12">
        <f t="shared" si="1044"/>
        <v>5715476.4000000004</v>
      </c>
      <c r="P579" s="12">
        <f t="shared" si="1045"/>
        <v>3616048.8000000003</v>
      </c>
      <c r="Q579" s="12"/>
      <c r="R579" s="12"/>
      <c r="S579" s="12">
        <f t="shared" si="1046"/>
        <v>1966971.6</v>
      </c>
      <c r="T579" s="12">
        <f t="shared" si="1047"/>
        <v>18351778.800000001</v>
      </c>
      <c r="U579" s="12">
        <f t="shared" si="1048"/>
        <v>735130.8</v>
      </c>
      <c r="V579" s="12">
        <f t="shared" si="1049"/>
        <v>231798</v>
      </c>
      <c r="W579" s="12">
        <f t="shared" si="1050"/>
        <v>1005984.7761599999</v>
      </c>
      <c r="X579" s="12">
        <f t="shared" si="1052"/>
        <v>48246417.17616</v>
      </c>
      <c r="Y579" s="9" t="s">
        <v>2244</v>
      </c>
      <c r="Z579" s="15">
        <v>0</v>
      </c>
      <c r="AA579" s="15">
        <v>0</v>
      </c>
      <c r="AB579" s="15">
        <v>0</v>
      </c>
      <c r="AC579" s="15">
        <v>0</v>
      </c>
      <c r="AD579" s="41"/>
    </row>
    <row r="580" spans="1:30" s="6" customFormat="1" ht="93.75" customHeight="1" x14ac:dyDescent="0.25">
      <c r="A580" s="38">
        <f>IF(OR(D580=0,D580=""),"",COUNTA($D$380:D580))</f>
        <v>181</v>
      </c>
      <c r="B580" s="9" t="s">
        <v>996</v>
      </c>
      <c r="C580" s="11" t="s">
        <v>997</v>
      </c>
      <c r="D580" s="15">
        <v>1975</v>
      </c>
      <c r="E580" s="12">
        <v>7722.8</v>
      </c>
      <c r="F580" s="12">
        <v>5810.8</v>
      </c>
      <c r="G580" s="12">
        <v>0</v>
      </c>
      <c r="H580" s="9" t="s">
        <v>48</v>
      </c>
      <c r="I580" s="9"/>
      <c r="J580" s="9"/>
      <c r="K580" s="9"/>
      <c r="L580" s="12">
        <f t="shared" si="1041"/>
        <v>5228335.6000000006</v>
      </c>
      <c r="M580" s="12">
        <f t="shared" si="1042"/>
        <v>9367756.4000000004</v>
      </c>
      <c r="N580" s="12">
        <f t="shared" si="1043"/>
        <v>4788136</v>
      </c>
      <c r="O580" s="12">
        <f t="shared" si="1044"/>
        <v>6664776.4000000004</v>
      </c>
      <c r="P580" s="12">
        <f t="shared" si="1045"/>
        <v>4216648.8</v>
      </c>
      <c r="Q580" s="12"/>
      <c r="R580" s="12"/>
      <c r="S580" s="12">
        <f t="shared" si="1046"/>
        <v>2293671.6</v>
      </c>
      <c r="T580" s="12">
        <f t="shared" si="1047"/>
        <v>21399878.800000001</v>
      </c>
      <c r="U580" s="12">
        <f t="shared" si="1048"/>
        <v>857230.8</v>
      </c>
      <c r="V580" s="12">
        <f t="shared" si="1049"/>
        <v>270298</v>
      </c>
      <c r="W580" s="12">
        <f t="shared" si="1050"/>
        <v>1173071.6961599998</v>
      </c>
      <c r="X580" s="12">
        <f t="shared" si="1052"/>
        <v>56259804.096159995</v>
      </c>
      <c r="Y580" s="9" t="s">
        <v>2244</v>
      </c>
      <c r="Z580" s="15">
        <v>0</v>
      </c>
      <c r="AA580" s="15">
        <v>0</v>
      </c>
      <c r="AB580" s="15">
        <v>0</v>
      </c>
      <c r="AC580" s="15">
        <v>0</v>
      </c>
      <c r="AD580" s="41"/>
    </row>
    <row r="581" spans="1:30" s="6" customFormat="1" ht="93.75" customHeight="1" x14ac:dyDescent="0.25">
      <c r="A581" s="38">
        <f>IF(OR(D581=0,D581=""),"",COUNTA($D$380:D581))</f>
        <v>182</v>
      </c>
      <c r="B581" s="9" t="s">
        <v>998</v>
      </c>
      <c r="C581" s="11" t="s">
        <v>999</v>
      </c>
      <c r="D581" s="15">
        <v>1975</v>
      </c>
      <c r="E581" s="12">
        <v>7528.7</v>
      </c>
      <c r="F581" s="12">
        <v>5810.8</v>
      </c>
      <c r="G581" s="12">
        <v>0</v>
      </c>
      <c r="H581" s="9" t="s">
        <v>48</v>
      </c>
      <c r="I581" s="9"/>
      <c r="J581" s="9"/>
      <c r="K581" s="9"/>
      <c r="L581" s="12">
        <f t="shared" si="1041"/>
        <v>5096929.8999999994</v>
      </c>
      <c r="M581" s="12">
        <f t="shared" si="1042"/>
        <v>9132313.0999999996</v>
      </c>
      <c r="N581" s="12">
        <f t="shared" si="1043"/>
        <v>4667794</v>
      </c>
      <c r="O581" s="12">
        <f t="shared" si="1044"/>
        <v>6497268.0999999996</v>
      </c>
      <c r="P581" s="12">
        <f t="shared" si="1045"/>
        <v>4110670.1999999997</v>
      </c>
      <c r="Q581" s="12"/>
      <c r="R581" s="12"/>
      <c r="S581" s="12">
        <f t="shared" si="1046"/>
        <v>2236023.9</v>
      </c>
      <c r="T581" s="12">
        <f t="shared" si="1047"/>
        <v>20862027.699999999</v>
      </c>
      <c r="U581" s="12">
        <f t="shared" si="1048"/>
        <v>835685.7</v>
      </c>
      <c r="V581" s="12">
        <f t="shared" si="1049"/>
        <v>263504.5</v>
      </c>
      <c r="W581" s="12">
        <f t="shared" si="1050"/>
        <v>1143588.44964</v>
      </c>
      <c r="X581" s="12">
        <f t="shared" si="1052"/>
        <v>54845805.54964</v>
      </c>
      <c r="Y581" s="9" t="s">
        <v>2244</v>
      </c>
      <c r="Z581" s="15">
        <v>0</v>
      </c>
      <c r="AA581" s="15">
        <v>0</v>
      </c>
      <c r="AB581" s="15">
        <v>0</v>
      </c>
      <c r="AC581" s="15">
        <v>0</v>
      </c>
      <c r="AD581" s="41"/>
    </row>
    <row r="582" spans="1:30" s="6" customFormat="1" ht="93.75" customHeight="1" x14ac:dyDescent="0.25">
      <c r="A582" s="38">
        <f>IF(OR(D582=0,D582=""),"",COUNTA($D$380:D582))</f>
        <v>183</v>
      </c>
      <c r="B582" s="9" t="s">
        <v>1000</v>
      </c>
      <c r="C582" s="11" t="s">
        <v>1001</v>
      </c>
      <c r="D582" s="15">
        <v>1975</v>
      </c>
      <c r="E582" s="12">
        <v>7860.9</v>
      </c>
      <c r="F582" s="12">
        <v>5767</v>
      </c>
      <c r="G582" s="12">
        <v>0</v>
      </c>
      <c r="H582" s="9" t="s">
        <v>48</v>
      </c>
      <c r="I582" s="9"/>
      <c r="J582" s="9"/>
      <c r="K582" s="9"/>
      <c r="L582" s="12">
        <f t="shared" si="1041"/>
        <v>5321829.3</v>
      </c>
      <c r="M582" s="12">
        <f t="shared" si="1042"/>
        <v>9535271.6999999993</v>
      </c>
      <c r="N582" s="12">
        <f t="shared" si="1043"/>
        <v>4873758</v>
      </c>
      <c r="O582" s="12">
        <f t="shared" si="1044"/>
        <v>6783956.6999999993</v>
      </c>
      <c r="P582" s="12">
        <f t="shared" si="1045"/>
        <v>4292051.3999999994</v>
      </c>
      <c r="Q582" s="12"/>
      <c r="R582" s="12"/>
      <c r="S582" s="12">
        <f t="shared" si="1046"/>
        <v>2334687.2999999998</v>
      </c>
      <c r="T582" s="12">
        <f t="shared" si="1047"/>
        <v>21782553.899999999</v>
      </c>
      <c r="U582" s="12">
        <f t="shared" si="1048"/>
        <v>872559.89999999991</v>
      </c>
      <c r="V582" s="12">
        <f t="shared" si="1049"/>
        <v>275131.5</v>
      </c>
      <c r="W582" s="12">
        <f t="shared" si="1050"/>
        <v>1194048.69948</v>
      </c>
      <c r="X582" s="12">
        <f t="shared" si="1052"/>
        <v>57265848.399479993</v>
      </c>
      <c r="Y582" s="9" t="s">
        <v>2244</v>
      </c>
      <c r="Z582" s="15">
        <v>0</v>
      </c>
      <c r="AA582" s="15">
        <v>0</v>
      </c>
      <c r="AB582" s="15">
        <v>0</v>
      </c>
      <c r="AC582" s="15">
        <v>0</v>
      </c>
      <c r="AD582" s="41"/>
    </row>
    <row r="583" spans="1:30" s="6" customFormat="1" ht="93.75" customHeight="1" x14ac:dyDescent="0.25">
      <c r="A583" s="38">
        <f>IF(OR(D583=0,D583=""),"",COUNTA($D$380:D583))</f>
        <v>184</v>
      </c>
      <c r="B583" s="9" t="s">
        <v>1002</v>
      </c>
      <c r="C583" s="11" t="s">
        <v>1003</v>
      </c>
      <c r="D583" s="15">
        <v>1974</v>
      </c>
      <c r="E583" s="12">
        <v>3617.6</v>
      </c>
      <c r="F583" s="12">
        <v>2667</v>
      </c>
      <c r="G583" s="12">
        <v>0</v>
      </c>
      <c r="H583" s="9" t="s">
        <v>48</v>
      </c>
      <c r="I583" s="9"/>
      <c r="J583" s="9"/>
      <c r="K583" s="9"/>
      <c r="L583" s="12">
        <f t="shared" si="1041"/>
        <v>2449115.1999999997</v>
      </c>
      <c r="M583" s="12">
        <f t="shared" si="1042"/>
        <v>4388148.8</v>
      </c>
      <c r="N583" s="12">
        <f t="shared" si="1043"/>
        <v>2242912</v>
      </c>
      <c r="O583" s="12">
        <f t="shared" si="1044"/>
        <v>3121988.8</v>
      </c>
      <c r="P583" s="12">
        <f t="shared" si="1045"/>
        <v>1975209.5999999999</v>
      </c>
      <c r="Q583" s="12"/>
      <c r="R583" s="12"/>
      <c r="S583" s="12">
        <f t="shared" si="1046"/>
        <v>1074427.2</v>
      </c>
      <c r="T583" s="12">
        <f t="shared" si="1047"/>
        <v>10024369.6</v>
      </c>
      <c r="U583" s="12">
        <f t="shared" si="1048"/>
        <v>401553.6</v>
      </c>
      <c r="V583" s="12">
        <f t="shared" si="1049"/>
        <v>126616</v>
      </c>
      <c r="W583" s="12">
        <f t="shared" si="1050"/>
        <v>549503.31071999995</v>
      </c>
      <c r="X583" s="12">
        <f t="shared" si="1052"/>
        <v>26353844.110720001</v>
      </c>
      <c r="Y583" s="9" t="s">
        <v>2244</v>
      </c>
      <c r="Z583" s="15">
        <v>0</v>
      </c>
      <c r="AA583" s="15">
        <v>0</v>
      </c>
      <c r="AB583" s="15">
        <v>0</v>
      </c>
      <c r="AC583" s="15">
        <v>0</v>
      </c>
      <c r="AD583" s="41"/>
    </row>
    <row r="584" spans="1:30" s="6" customFormat="1" ht="93.75" customHeight="1" x14ac:dyDescent="0.25">
      <c r="A584" s="38">
        <f>IF(OR(D584=0,D584=""),"",COUNTA($D$380:D584))</f>
        <v>185</v>
      </c>
      <c r="B584" s="9" t="s">
        <v>1004</v>
      </c>
      <c r="C584" s="11" t="s">
        <v>1005</v>
      </c>
      <c r="D584" s="15">
        <v>1973</v>
      </c>
      <c r="E584" s="12">
        <v>3517.3</v>
      </c>
      <c r="F584" s="12">
        <v>2647.6</v>
      </c>
      <c r="G584" s="12">
        <v>0</v>
      </c>
      <c r="H584" s="9" t="s">
        <v>48</v>
      </c>
      <c r="I584" s="9"/>
      <c r="J584" s="9"/>
      <c r="K584" s="9"/>
      <c r="L584" s="12">
        <f t="shared" si="1041"/>
        <v>2381212.1</v>
      </c>
      <c r="M584" s="12">
        <f t="shared" si="1042"/>
        <v>4266484.9000000004</v>
      </c>
      <c r="N584" s="12">
        <f t="shared" si="1043"/>
        <v>2180726</v>
      </c>
      <c r="O584" s="12">
        <f t="shared" si="1044"/>
        <v>3035429.9000000004</v>
      </c>
      <c r="P584" s="12">
        <f t="shared" si="1045"/>
        <v>1920445.8</v>
      </c>
      <c r="Q584" s="12"/>
      <c r="R584" s="12"/>
      <c r="S584" s="12">
        <f t="shared" si="1046"/>
        <v>1044638.1000000001</v>
      </c>
      <c r="T584" s="12">
        <f t="shared" si="1047"/>
        <v>9746438.3000000007</v>
      </c>
      <c r="U584" s="12">
        <f t="shared" si="1048"/>
        <v>390420.30000000005</v>
      </c>
      <c r="V584" s="12">
        <f t="shared" si="1049"/>
        <v>123105.5</v>
      </c>
      <c r="W584" s="12">
        <f t="shared" si="1050"/>
        <v>534268.02156000002</v>
      </c>
      <c r="X584" s="12">
        <f t="shared" si="1052"/>
        <v>25623168.921560001</v>
      </c>
      <c r="Y584" s="9" t="s">
        <v>2244</v>
      </c>
      <c r="Z584" s="15">
        <v>0</v>
      </c>
      <c r="AA584" s="15">
        <v>0</v>
      </c>
      <c r="AB584" s="15">
        <v>0</v>
      </c>
      <c r="AC584" s="15">
        <v>0</v>
      </c>
      <c r="AD584" s="41"/>
    </row>
    <row r="585" spans="1:30" s="6" customFormat="1" ht="93.75" customHeight="1" x14ac:dyDescent="0.25">
      <c r="A585" s="38">
        <f>IF(OR(D585=0,D585=""),"",COUNTA($D$380:D585))</f>
        <v>186</v>
      </c>
      <c r="B585" s="9" t="s">
        <v>1006</v>
      </c>
      <c r="C585" s="11" t="s">
        <v>1007</v>
      </c>
      <c r="D585" s="15">
        <v>1973</v>
      </c>
      <c r="E585" s="12">
        <v>5762.1</v>
      </c>
      <c r="F585" s="12">
        <v>4403.7</v>
      </c>
      <c r="G585" s="12">
        <v>0</v>
      </c>
      <c r="H585" s="9" t="s">
        <v>48</v>
      </c>
      <c r="I585" s="9"/>
      <c r="J585" s="9"/>
      <c r="K585" s="9"/>
      <c r="L585" s="12">
        <f t="shared" si="1041"/>
        <v>3900941.7</v>
      </c>
      <c r="M585" s="12">
        <f t="shared" si="1042"/>
        <v>6989427.3000000007</v>
      </c>
      <c r="N585" s="12">
        <f t="shared" si="1043"/>
        <v>3572502</v>
      </c>
      <c r="O585" s="12">
        <f t="shared" si="1044"/>
        <v>4972692.3000000007</v>
      </c>
      <c r="P585" s="12">
        <f t="shared" si="1045"/>
        <v>3146106.6</v>
      </c>
      <c r="Q585" s="12"/>
      <c r="R585" s="12"/>
      <c r="S585" s="12">
        <f t="shared" si="1046"/>
        <v>1711343.7000000002</v>
      </c>
      <c r="T585" s="12"/>
      <c r="U585" s="12">
        <f t="shared" si="1048"/>
        <v>639593.10000000009</v>
      </c>
      <c r="V585" s="12">
        <f t="shared" si="1049"/>
        <v>201673.5</v>
      </c>
      <c r="W585" s="12">
        <f t="shared" si="1050"/>
        <v>533557.78338000004</v>
      </c>
      <c r="X585" s="12">
        <f t="shared" si="1052"/>
        <v>25667837.983380005</v>
      </c>
      <c r="Y585" s="9" t="s">
        <v>2244</v>
      </c>
      <c r="Z585" s="15">
        <v>0</v>
      </c>
      <c r="AA585" s="15">
        <v>0</v>
      </c>
      <c r="AB585" s="15">
        <v>0</v>
      </c>
      <c r="AC585" s="15">
        <v>0</v>
      </c>
      <c r="AD585" s="41"/>
    </row>
    <row r="586" spans="1:30" s="6" customFormat="1" ht="93.75" customHeight="1" x14ac:dyDescent="0.25">
      <c r="A586" s="38">
        <f>IF(OR(D586=0,D586=""),"",COUNTA($D$380:D586))</f>
        <v>187</v>
      </c>
      <c r="B586" s="9" t="s">
        <v>1008</v>
      </c>
      <c r="C586" s="11" t="s">
        <v>1009</v>
      </c>
      <c r="D586" s="15">
        <v>1973</v>
      </c>
      <c r="E586" s="12">
        <v>3476.1</v>
      </c>
      <c r="F586" s="12">
        <v>2649.2</v>
      </c>
      <c r="G586" s="12">
        <v>0</v>
      </c>
      <c r="H586" s="9" t="s">
        <v>48</v>
      </c>
      <c r="I586" s="9"/>
      <c r="J586" s="9"/>
      <c r="K586" s="9"/>
      <c r="L586" s="12">
        <f t="shared" si="1041"/>
        <v>2353319.6999999997</v>
      </c>
      <c r="M586" s="12">
        <f t="shared" si="1042"/>
        <v>4216509.3</v>
      </c>
      <c r="N586" s="12">
        <f t="shared" si="1043"/>
        <v>2155182</v>
      </c>
      <c r="O586" s="12">
        <f t="shared" si="1044"/>
        <v>2999874.3</v>
      </c>
      <c r="P586" s="12">
        <f t="shared" si="1045"/>
        <v>1897950.5999999999</v>
      </c>
      <c r="Q586" s="12"/>
      <c r="R586" s="12"/>
      <c r="S586" s="12">
        <f t="shared" si="1046"/>
        <v>1032401.7</v>
      </c>
      <c r="T586" s="12">
        <f>2771*E586</f>
        <v>9632273.0999999996</v>
      </c>
      <c r="U586" s="12">
        <f t="shared" si="1048"/>
        <v>385847.1</v>
      </c>
      <c r="V586" s="12">
        <f t="shared" si="1049"/>
        <v>121663.5</v>
      </c>
      <c r="W586" s="12">
        <f t="shared" si="1050"/>
        <v>528009.85691999993</v>
      </c>
      <c r="X586" s="12">
        <f t="shared" si="1052"/>
        <v>25323031.156920001</v>
      </c>
      <c r="Y586" s="9" t="s">
        <v>2244</v>
      </c>
      <c r="Z586" s="15">
        <v>0</v>
      </c>
      <c r="AA586" s="15">
        <v>0</v>
      </c>
      <c r="AB586" s="15">
        <v>0</v>
      </c>
      <c r="AC586" s="15">
        <v>0</v>
      </c>
      <c r="AD586" s="41"/>
    </row>
    <row r="587" spans="1:30" s="6" customFormat="1" ht="93.75" customHeight="1" x14ac:dyDescent="0.25">
      <c r="A587" s="38">
        <f>IF(OR(D587=0,D587=""),"",COUNTA($D$380:D587))</f>
        <v>188</v>
      </c>
      <c r="B587" s="9" t="s">
        <v>1010</v>
      </c>
      <c r="C587" s="11" t="s">
        <v>1011</v>
      </c>
      <c r="D587" s="15">
        <v>1975</v>
      </c>
      <c r="E587" s="12">
        <v>4330.1000000000004</v>
      </c>
      <c r="F587" s="12">
        <v>3355</v>
      </c>
      <c r="G587" s="12">
        <v>0</v>
      </c>
      <c r="H587" s="9" t="s">
        <v>48</v>
      </c>
      <c r="I587" s="9"/>
      <c r="J587" s="9"/>
      <c r="K587" s="9"/>
      <c r="L587" s="12">
        <f t="shared" si="1041"/>
        <v>2931477.7</v>
      </c>
      <c r="M587" s="12">
        <f t="shared" si="1042"/>
        <v>5252411.3000000007</v>
      </c>
      <c r="N587" s="12">
        <f t="shared" si="1043"/>
        <v>2684662</v>
      </c>
      <c r="O587" s="12">
        <f t="shared" si="1044"/>
        <v>3736876.3000000003</v>
      </c>
      <c r="P587" s="12">
        <f t="shared" si="1045"/>
        <v>2364234.6</v>
      </c>
      <c r="Q587" s="12"/>
      <c r="R587" s="12">
        <f>2340*E587</f>
        <v>10132434</v>
      </c>
      <c r="S587" s="12">
        <f t="shared" si="1046"/>
        <v>1286039.7000000002</v>
      </c>
      <c r="T587" s="12"/>
      <c r="U587" s="12">
        <f t="shared" si="1048"/>
        <v>480641.10000000003</v>
      </c>
      <c r="V587" s="12">
        <f t="shared" si="1049"/>
        <v>151553.5</v>
      </c>
      <c r="W587" s="12">
        <f t="shared" si="1050"/>
        <v>617791.82137999998</v>
      </c>
      <c r="X587" s="12">
        <f t="shared" si="1052"/>
        <v>29638122.021380004</v>
      </c>
      <c r="Y587" s="9" t="s">
        <v>2244</v>
      </c>
      <c r="Z587" s="15">
        <v>0</v>
      </c>
      <c r="AA587" s="15">
        <v>0</v>
      </c>
      <c r="AB587" s="15">
        <v>0</v>
      </c>
      <c r="AC587" s="15">
        <v>0</v>
      </c>
      <c r="AD587" s="41"/>
    </row>
    <row r="588" spans="1:30" s="6" customFormat="1" ht="93.75" customHeight="1" x14ac:dyDescent="0.25">
      <c r="A588" s="38">
        <f>IF(OR(D588=0,D588=""),"",COUNTA($D$380:D588))</f>
        <v>189</v>
      </c>
      <c r="B588" s="9" t="s">
        <v>1012</v>
      </c>
      <c r="C588" s="11" t="s">
        <v>1013</v>
      </c>
      <c r="D588" s="15">
        <v>1975</v>
      </c>
      <c r="E588" s="12">
        <v>3969.4</v>
      </c>
      <c r="F588" s="12">
        <v>2650.9</v>
      </c>
      <c r="G588" s="12">
        <v>300.2</v>
      </c>
      <c r="H588" s="9" t="s">
        <v>48</v>
      </c>
      <c r="I588" s="9"/>
      <c r="J588" s="9"/>
      <c r="K588" s="9"/>
      <c r="L588" s="12">
        <f t="shared" si="1041"/>
        <v>2687283.8000000003</v>
      </c>
      <c r="M588" s="12">
        <f t="shared" si="1042"/>
        <v>4814882.2</v>
      </c>
      <c r="N588" s="12">
        <f t="shared" si="1043"/>
        <v>2461028</v>
      </c>
      <c r="O588" s="12">
        <f t="shared" si="1044"/>
        <v>3425592.2</v>
      </c>
      <c r="P588" s="12">
        <f t="shared" si="1045"/>
        <v>2167292.4</v>
      </c>
      <c r="Q588" s="12"/>
      <c r="R588" s="12"/>
      <c r="S588" s="12">
        <f t="shared" si="1046"/>
        <v>1178911.8</v>
      </c>
      <c r="T588" s="12">
        <f>2771*E588</f>
        <v>10999207.4</v>
      </c>
      <c r="U588" s="12">
        <f t="shared" si="1048"/>
        <v>440603.4</v>
      </c>
      <c r="V588" s="12">
        <f t="shared" si="1049"/>
        <v>138929</v>
      </c>
      <c r="W588" s="12">
        <f t="shared" si="1050"/>
        <v>602940.74567999993</v>
      </c>
      <c r="X588" s="12">
        <f t="shared" si="1052"/>
        <v>28916670.94568</v>
      </c>
      <c r="Y588" s="9" t="s">
        <v>2244</v>
      </c>
      <c r="Z588" s="15">
        <v>0</v>
      </c>
      <c r="AA588" s="15">
        <v>0</v>
      </c>
      <c r="AB588" s="15">
        <v>0</v>
      </c>
      <c r="AC588" s="15">
        <v>0</v>
      </c>
      <c r="AD588" s="41"/>
    </row>
    <row r="589" spans="1:30" s="6" customFormat="1" ht="93.75" customHeight="1" x14ac:dyDescent="0.25">
      <c r="A589" s="38">
        <f>IF(OR(D589=0,D589=""),"",COUNTA($D$380:D589))</f>
        <v>190</v>
      </c>
      <c r="B589" s="9" t="s">
        <v>1014</v>
      </c>
      <c r="C589" s="11" t="s">
        <v>1015</v>
      </c>
      <c r="D589" s="15">
        <v>1975</v>
      </c>
      <c r="E589" s="12">
        <v>5878.3</v>
      </c>
      <c r="F589" s="12">
        <v>4482.2</v>
      </c>
      <c r="G589" s="12"/>
      <c r="H589" s="9" t="s">
        <v>48</v>
      </c>
      <c r="I589" s="9"/>
      <c r="J589" s="9"/>
      <c r="K589" s="9"/>
      <c r="L589" s="12">
        <f t="shared" si="1041"/>
        <v>3979609.1</v>
      </c>
      <c r="M589" s="12">
        <f t="shared" si="1042"/>
        <v>7130377.9000000004</v>
      </c>
      <c r="N589" s="12">
        <f t="shared" si="1043"/>
        <v>3644546</v>
      </c>
      <c r="O589" s="12">
        <f t="shared" si="1044"/>
        <v>5072972.9000000004</v>
      </c>
      <c r="P589" s="12">
        <f t="shared" si="1045"/>
        <v>3209551.8000000003</v>
      </c>
      <c r="Q589" s="12"/>
      <c r="R589" s="12"/>
      <c r="S589" s="12">
        <f t="shared" si="1046"/>
        <v>1745855.1</v>
      </c>
      <c r="T589" s="12"/>
      <c r="U589" s="12">
        <f t="shared" si="1048"/>
        <v>652491.30000000005</v>
      </c>
      <c r="V589" s="12">
        <f t="shared" si="1049"/>
        <v>205740.5</v>
      </c>
      <c r="W589" s="12">
        <f t="shared" si="1050"/>
        <v>544317.64774000004</v>
      </c>
      <c r="X589" s="12">
        <f t="shared" si="1052"/>
        <v>26185462.24774</v>
      </c>
      <c r="Y589" s="9" t="s">
        <v>2244</v>
      </c>
      <c r="Z589" s="15">
        <v>0</v>
      </c>
      <c r="AA589" s="15">
        <v>0</v>
      </c>
      <c r="AB589" s="15">
        <v>0</v>
      </c>
      <c r="AC589" s="15">
        <v>0</v>
      </c>
      <c r="AD589" s="41"/>
    </row>
    <row r="590" spans="1:30" s="6" customFormat="1" ht="93.75" customHeight="1" x14ac:dyDescent="0.25">
      <c r="A590" s="38">
        <f>IF(OR(D590=0,D590=""),"",COUNTA($D$380:D590))</f>
        <v>191</v>
      </c>
      <c r="B590" s="9" t="s">
        <v>1016</v>
      </c>
      <c r="C590" s="11" t="s">
        <v>1017</v>
      </c>
      <c r="D590" s="15">
        <v>1975</v>
      </c>
      <c r="E590" s="12">
        <v>1157.8</v>
      </c>
      <c r="F590" s="12">
        <v>1069.4000000000001</v>
      </c>
      <c r="G590" s="12">
        <v>0</v>
      </c>
      <c r="H590" s="9" t="s">
        <v>36</v>
      </c>
      <c r="I590" s="9"/>
      <c r="J590" s="9"/>
      <c r="K590" s="9"/>
      <c r="L590" s="12"/>
      <c r="M590" s="12"/>
      <c r="N590" s="12">
        <f t="shared" ref="N590" si="1053">754*E590</f>
        <v>872981.2</v>
      </c>
      <c r="O590" s="12"/>
      <c r="P590" s="12"/>
      <c r="Q590" s="12"/>
      <c r="R590" s="12"/>
      <c r="S590" s="12"/>
      <c r="T590" s="12"/>
      <c r="U590" s="12">
        <f t="shared" ref="U590" si="1054">185*E590</f>
        <v>214193</v>
      </c>
      <c r="V590" s="12">
        <f>34*E590</f>
        <v>39365.199999999997</v>
      </c>
      <c r="W590" s="12">
        <f t="shared" si="1050"/>
        <v>23265.527879999998</v>
      </c>
      <c r="X590" s="12">
        <f t="shared" si="1052"/>
        <v>1149804.9278799999</v>
      </c>
      <c r="Y590" s="9" t="s">
        <v>2244</v>
      </c>
      <c r="Z590" s="15">
        <v>0</v>
      </c>
      <c r="AA590" s="15">
        <v>0</v>
      </c>
      <c r="AB590" s="15">
        <v>0</v>
      </c>
      <c r="AC590" s="15">
        <v>0</v>
      </c>
      <c r="AD590" s="41"/>
    </row>
    <row r="591" spans="1:30" s="6" customFormat="1" ht="93.75" customHeight="1" x14ac:dyDescent="0.25">
      <c r="A591" s="38">
        <f>IF(OR(D591=0,D591=""),"",COUNTA($D$380:D591))</f>
        <v>192</v>
      </c>
      <c r="B591" s="9" t="s">
        <v>1018</v>
      </c>
      <c r="C591" s="11" t="s">
        <v>1019</v>
      </c>
      <c r="D591" s="15">
        <v>1973</v>
      </c>
      <c r="E591" s="12">
        <v>3060</v>
      </c>
      <c r="F591" s="12">
        <v>2182.4</v>
      </c>
      <c r="G591" s="12">
        <v>97.4</v>
      </c>
      <c r="H591" s="9" t="s">
        <v>497</v>
      </c>
      <c r="I591" s="9"/>
      <c r="J591" s="9"/>
      <c r="K591" s="9"/>
      <c r="L591" s="12"/>
      <c r="M591" s="12"/>
      <c r="N591" s="12">
        <f>633*E591</f>
        <v>1936980</v>
      </c>
      <c r="O591" s="12">
        <f>398*E591</f>
        <v>1217880</v>
      </c>
      <c r="P591" s="12">
        <f>670*E591</f>
        <v>2050200</v>
      </c>
      <c r="Q591" s="12"/>
      <c r="R591" s="12"/>
      <c r="S591" s="12"/>
      <c r="T591" s="12">
        <f t="shared" ref="T591" si="1055">2558*E591</f>
        <v>7827480</v>
      </c>
      <c r="U591" s="12">
        <f>80*E591</f>
        <v>244800</v>
      </c>
      <c r="V591" s="12">
        <f>34*E591</f>
        <v>104040</v>
      </c>
      <c r="W591" s="12">
        <f t="shared" si="1050"/>
        <v>284135.076</v>
      </c>
      <c r="X591" s="12">
        <f t="shared" si="1052"/>
        <v>13665515.075999999</v>
      </c>
      <c r="Y591" s="9" t="s">
        <v>2244</v>
      </c>
      <c r="Z591" s="15">
        <v>0</v>
      </c>
      <c r="AA591" s="15">
        <v>0</v>
      </c>
      <c r="AB591" s="15">
        <v>0</v>
      </c>
      <c r="AC591" s="15">
        <v>0</v>
      </c>
      <c r="AD591" s="41"/>
    </row>
    <row r="592" spans="1:30" s="6" customFormat="1" ht="93.75" customHeight="1" x14ac:dyDescent="0.25">
      <c r="A592" s="38">
        <f>IF(OR(D592=0,D592=""),"",COUNTA($D$380:D592))</f>
        <v>193</v>
      </c>
      <c r="B592" s="9" t="s">
        <v>1020</v>
      </c>
      <c r="C592" s="11" t="s">
        <v>1021</v>
      </c>
      <c r="D592" s="15">
        <v>1973</v>
      </c>
      <c r="E592" s="12">
        <v>2209.1999999999998</v>
      </c>
      <c r="F592" s="12">
        <v>1653.7</v>
      </c>
      <c r="G592" s="12">
        <v>89.1</v>
      </c>
      <c r="H592" s="9" t="s">
        <v>48</v>
      </c>
      <c r="I592" s="9"/>
      <c r="J592" s="9"/>
      <c r="K592" s="9"/>
      <c r="L592" s="12">
        <f t="shared" ref="L592:L596" si="1056">677*E592</f>
        <v>1495628.4</v>
      </c>
      <c r="M592" s="12">
        <f t="shared" ref="M592:M596" si="1057">1213*E592</f>
        <v>2679759.5999999996</v>
      </c>
      <c r="N592" s="12">
        <f t="shared" ref="N592:N596" si="1058">620*E592</f>
        <v>1369704</v>
      </c>
      <c r="O592" s="12">
        <f t="shared" ref="O592:O596" si="1059">863*E592</f>
        <v>1906539.5999999999</v>
      </c>
      <c r="P592" s="12">
        <f t="shared" ref="P592:P596" si="1060">546*E592</f>
        <v>1206223.2</v>
      </c>
      <c r="Q592" s="12"/>
      <c r="R592" s="12">
        <f t="shared" ref="R592:R593" si="1061">2340*E592</f>
        <v>5169528</v>
      </c>
      <c r="S592" s="12">
        <f t="shared" ref="S592:S596" si="1062">297*E592</f>
        <v>656132.39999999991</v>
      </c>
      <c r="T592" s="12">
        <f t="shared" ref="T592:T596" si="1063">2771*E592</f>
        <v>6121693.1999999993</v>
      </c>
      <c r="U592" s="12">
        <f t="shared" ref="U592:U596" si="1064">111*E592</f>
        <v>245221.19999999998</v>
      </c>
      <c r="V592" s="12">
        <f t="shared" ref="V592:V596" si="1065">35*E592</f>
        <v>77322</v>
      </c>
      <c r="W592" s="12">
        <f t="shared" si="1050"/>
        <v>446199.19343999994</v>
      </c>
      <c r="X592" s="12">
        <f t="shared" si="1052"/>
        <v>21373950.793439999</v>
      </c>
      <c r="Y592" s="9" t="s">
        <v>2244</v>
      </c>
      <c r="Z592" s="15">
        <v>0</v>
      </c>
      <c r="AA592" s="15">
        <v>0</v>
      </c>
      <c r="AB592" s="15">
        <v>0</v>
      </c>
      <c r="AC592" s="15">
        <v>0</v>
      </c>
      <c r="AD592" s="41"/>
    </row>
    <row r="593" spans="1:30" s="6" customFormat="1" ht="93.75" customHeight="1" x14ac:dyDescent="0.25">
      <c r="A593" s="38">
        <f>IF(OR(D593=0,D593=""),"",COUNTA($D$380:D593))</f>
        <v>194</v>
      </c>
      <c r="B593" s="9" t="s">
        <v>1022</v>
      </c>
      <c r="C593" s="11" t="s">
        <v>1023</v>
      </c>
      <c r="D593" s="15">
        <v>1975</v>
      </c>
      <c r="E593" s="12">
        <v>3798</v>
      </c>
      <c r="F593" s="12">
        <v>2948.1</v>
      </c>
      <c r="G593" s="12">
        <v>182.9</v>
      </c>
      <c r="H593" s="9" t="s">
        <v>48</v>
      </c>
      <c r="I593" s="9"/>
      <c r="J593" s="9"/>
      <c r="K593" s="9"/>
      <c r="L593" s="12">
        <f t="shared" si="1056"/>
        <v>2571246</v>
      </c>
      <c r="M593" s="12">
        <f t="shared" si="1057"/>
        <v>4606974</v>
      </c>
      <c r="N593" s="12">
        <f t="shared" si="1058"/>
        <v>2354760</v>
      </c>
      <c r="O593" s="12">
        <f t="shared" si="1059"/>
        <v>3277674</v>
      </c>
      <c r="P593" s="12">
        <f t="shared" si="1060"/>
        <v>2073708</v>
      </c>
      <c r="Q593" s="12"/>
      <c r="R593" s="12">
        <f t="shared" si="1061"/>
        <v>8887320</v>
      </c>
      <c r="S593" s="12">
        <f t="shared" si="1062"/>
        <v>1128006</v>
      </c>
      <c r="T593" s="12">
        <f t="shared" si="1063"/>
        <v>10524258</v>
      </c>
      <c r="U593" s="12">
        <f t="shared" si="1064"/>
        <v>421578</v>
      </c>
      <c r="V593" s="12">
        <f t="shared" si="1065"/>
        <v>132930</v>
      </c>
      <c r="W593" s="12">
        <f t="shared" si="1050"/>
        <v>767094.21360000002</v>
      </c>
      <c r="X593" s="12">
        <f t="shared" si="1052"/>
        <v>36745548.213600002</v>
      </c>
      <c r="Y593" s="9" t="s">
        <v>2244</v>
      </c>
      <c r="Z593" s="15">
        <v>0</v>
      </c>
      <c r="AA593" s="15">
        <v>0</v>
      </c>
      <c r="AB593" s="15">
        <v>0</v>
      </c>
      <c r="AC593" s="15">
        <v>0</v>
      </c>
      <c r="AD593" s="41"/>
    </row>
    <row r="594" spans="1:30" s="6" customFormat="1" ht="93.75" customHeight="1" x14ac:dyDescent="0.25">
      <c r="A594" s="38">
        <f>IF(OR(D594=0,D594=""),"",COUNTA($D$380:D594))</f>
        <v>195</v>
      </c>
      <c r="B594" s="9" t="s">
        <v>1024</v>
      </c>
      <c r="C594" s="11" t="s">
        <v>1025</v>
      </c>
      <c r="D594" s="15">
        <v>1975</v>
      </c>
      <c r="E594" s="12">
        <v>4573.5</v>
      </c>
      <c r="F594" s="12">
        <v>3422.2</v>
      </c>
      <c r="G594" s="12">
        <v>118.3</v>
      </c>
      <c r="H594" s="9" t="s">
        <v>48</v>
      </c>
      <c r="I594" s="9"/>
      <c r="J594" s="9"/>
      <c r="K594" s="9"/>
      <c r="L594" s="12">
        <f t="shared" si="1056"/>
        <v>3096259.5</v>
      </c>
      <c r="M594" s="12">
        <f t="shared" si="1057"/>
        <v>5547655.5</v>
      </c>
      <c r="N594" s="12">
        <f t="shared" si="1058"/>
        <v>2835570</v>
      </c>
      <c r="O594" s="12">
        <f t="shared" si="1059"/>
        <v>3946930.5</v>
      </c>
      <c r="P594" s="12">
        <f t="shared" si="1060"/>
        <v>2497131</v>
      </c>
      <c r="Q594" s="12"/>
      <c r="R594" s="12"/>
      <c r="S594" s="12">
        <f t="shared" si="1062"/>
        <v>1358329.5</v>
      </c>
      <c r="T594" s="12">
        <f t="shared" si="1063"/>
        <v>12673168.5</v>
      </c>
      <c r="U594" s="12">
        <f t="shared" si="1064"/>
        <v>507658.5</v>
      </c>
      <c r="V594" s="12">
        <f t="shared" si="1065"/>
        <v>160072.5</v>
      </c>
      <c r="W594" s="12">
        <f t="shared" si="1050"/>
        <v>694701.84419999993</v>
      </c>
      <c r="X594" s="12">
        <f t="shared" si="1052"/>
        <v>33317477.3442</v>
      </c>
      <c r="Y594" s="9" t="s">
        <v>2244</v>
      </c>
      <c r="Z594" s="15">
        <v>0</v>
      </c>
      <c r="AA594" s="15">
        <v>0</v>
      </c>
      <c r="AB594" s="15">
        <v>0</v>
      </c>
      <c r="AC594" s="15">
        <v>0</v>
      </c>
      <c r="AD594" s="41"/>
    </row>
    <row r="595" spans="1:30" s="6" customFormat="1" ht="93.75" customHeight="1" x14ac:dyDescent="0.25">
      <c r="A595" s="38">
        <f>IF(OR(D595=0,D595=""),"",COUNTA($D$380:D595))</f>
        <v>196</v>
      </c>
      <c r="B595" s="9" t="s">
        <v>1026</v>
      </c>
      <c r="C595" s="11" t="s">
        <v>1027</v>
      </c>
      <c r="D595" s="15">
        <v>1973</v>
      </c>
      <c r="E595" s="12">
        <v>6000.8</v>
      </c>
      <c r="F595" s="12">
        <v>4440.7</v>
      </c>
      <c r="G595" s="12">
        <v>261.5</v>
      </c>
      <c r="H595" s="9" t="s">
        <v>48</v>
      </c>
      <c r="I595" s="9"/>
      <c r="J595" s="9"/>
      <c r="K595" s="9"/>
      <c r="L595" s="12">
        <f t="shared" si="1056"/>
        <v>4062541.6</v>
      </c>
      <c r="M595" s="12">
        <f t="shared" si="1057"/>
        <v>7278970.4000000004</v>
      </c>
      <c r="N595" s="12">
        <f t="shared" si="1058"/>
        <v>3720496</v>
      </c>
      <c r="O595" s="12">
        <f t="shared" si="1059"/>
        <v>5178690.4000000004</v>
      </c>
      <c r="P595" s="12">
        <f t="shared" si="1060"/>
        <v>3276436.8000000003</v>
      </c>
      <c r="Q595" s="12"/>
      <c r="R595" s="12"/>
      <c r="S595" s="12">
        <f t="shared" si="1062"/>
        <v>1782237.6</v>
      </c>
      <c r="T595" s="12">
        <f t="shared" si="1063"/>
        <v>16628216.800000001</v>
      </c>
      <c r="U595" s="12">
        <f t="shared" si="1064"/>
        <v>666088.80000000005</v>
      </c>
      <c r="V595" s="12">
        <f t="shared" si="1065"/>
        <v>210028</v>
      </c>
      <c r="W595" s="12">
        <f t="shared" si="1050"/>
        <v>911504.71775999991</v>
      </c>
      <c r="X595" s="12">
        <f t="shared" si="1052"/>
        <v>43715211.117759995</v>
      </c>
      <c r="Y595" s="9" t="s">
        <v>2244</v>
      </c>
      <c r="Z595" s="15">
        <v>0</v>
      </c>
      <c r="AA595" s="15">
        <v>0</v>
      </c>
      <c r="AB595" s="15">
        <v>0</v>
      </c>
      <c r="AC595" s="15">
        <v>0</v>
      </c>
      <c r="AD595" s="41"/>
    </row>
    <row r="596" spans="1:30" s="6" customFormat="1" ht="93.75" customHeight="1" x14ac:dyDescent="0.25">
      <c r="A596" s="38">
        <f>IF(OR(D596=0,D596=""),"",COUNTA($D$380:D596))</f>
        <v>197</v>
      </c>
      <c r="B596" s="9" t="s">
        <v>1028</v>
      </c>
      <c r="C596" s="11" t="s">
        <v>1029</v>
      </c>
      <c r="D596" s="15">
        <v>1975</v>
      </c>
      <c r="E596" s="12">
        <v>1982.2</v>
      </c>
      <c r="F596" s="12">
        <v>1497.1</v>
      </c>
      <c r="G596" s="12">
        <v>0</v>
      </c>
      <c r="H596" s="9" t="s">
        <v>48</v>
      </c>
      <c r="I596" s="9"/>
      <c r="J596" s="9"/>
      <c r="K596" s="9"/>
      <c r="L596" s="12">
        <f t="shared" si="1056"/>
        <v>1341949.4000000001</v>
      </c>
      <c r="M596" s="12">
        <f t="shared" si="1057"/>
        <v>2404408.6</v>
      </c>
      <c r="N596" s="12">
        <f t="shared" si="1058"/>
        <v>1228964</v>
      </c>
      <c r="O596" s="12">
        <f t="shared" si="1059"/>
        <v>1710638.6</v>
      </c>
      <c r="P596" s="12">
        <f t="shared" si="1060"/>
        <v>1082281.2</v>
      </c>
      <c r="Q596" s="12"/>
      <c r="R596" s="12"/>
      <c r="S596" s="12">
        <f t="shared" si="1062"/>
        <v>588713.4</v>
      </c>
      <c r="T596" s="12">
        <f t="shared" si="1063"/>
        <v>5492676.2000000002</v>
      </c>
      <c r="U596" s="12">
        <f t="shared" si="1064"/>
        <v>220024.2</v>
      </c>
      <c r="V596" s="12">
        <f t="shared" si="1065"/>
        <v>69377</v>
      </c>
      <c r="W596" s="12">
        <f t="shared" si="1050"/>
        <v>301090.62983999995</v>
      </c>
      <c r="X596" s="12">
        <f t="shared" si="1052"/>
        <v>14440123.229839999</v>
      </c>
      <c r="Y596" s="9" t="s">
        <v>2244</v>
      </c>
      <c r="Z596" s="15">
        <v>0</v>
      </c>
      <c r="AA596" s="15">
        <v>0</v>
      </c>
      <c r="AB596" s="15">
        <v>0</v>
      </c>
      <c r="AC596" s="15">
        <v>0</v>
      </c>
      <c r="AD596" s="41"/>
    </row>
    <row r="597" spans="1:30" s="6" customFormat="1" ht="93.75" customHeight="1" x14ac:dyDescent="0.25">
      <c r="A597" s="38">
        <f>IF(OR(D597=0,D597=""),"",COUNTA($D$380:D597))</f>
        <v>198</v>
      </c>
      <c r="B597" s="9" t="s">
        <v>1030</v>
      </c>
      <c r="C597" s="11" t="s">
        <v>1031</v>
      </c>
      <c r="D597" s="15">
        <v>1973</v>
      </c>
      <c r="E597" s="12">
        <v>15980.8</v>
      </c>
      <c r="F597" s="12">
        <v>13808.9</v>
      </c>
      <c r="G597" s="12">
        <v>2171.9</v>
      </c>
      <c r="H597" s="9" t="s">
        <v>497</v>
      </c>
      <c r="I597" s="9"/>
      <c r="J597" s="9"/>
      <c r="K597" s="9"/>
      <c r="L597" s="12">
        <f>432*E597</f>
        <v>6903705.5999999996</v>
      </c>
      <c r="M597" s="12">
        <f>1097*E597</f>
        <v>17530937.599999998</v>
      </c>
      <c r="N597" s="12">
        <f>633*E597</f>
        <v>10115846.4</v>
      </c>
      <c r="O597" s="12">
        <f>398*E597</f>
        <v>6360358.3999999994</v>
      </c>
      <c r="P597" s="12">
        <f>670*E597</f>
        <v>10707136</v>
      </c>
      <c r="Q597" s="12"/>
      <c r="R597" s="12"/>
      <c r="S597" s="12"/>
      <c r="T597" s="12">
        <f t="shared" ref="T597" si="1066">2558*E597</f>
        <v>40878886.399999999</v>
      </c>
      <c r="U597" s="12">
        <f>80*E597</f>
        <v>1278464</v>
      </c>
      <c r="V597" s="12">
        <f>34*E597</f>
        <v>543347.19999999995</v>
      </c>
      <c r="W597" s="12">
        <f t="shared" si="1050"/>
        <v>2006792.1561599998</v>
      </c>
      <c r="X597" s="12">
        <f t="shared" si="1052"/>
        <v>96325473.756159991</v>
      </c>
      <c r="Y597" s="9" t="s">
        <v>2244</v>
      </c>
      <c r="Z597" s="15">
        <v>0</v>
      </c>
      <c r="AA597" s="15">
        <v>0</v>
      </c>
      <c r="AB597" s="15">
        <v>0</v>
      </c>
      <c r="AC597" s="15">
        <v>0</v>
      </c>
      <c r="AD597" s="41"/>
    </row>
    <row r="598" spans="1:30" s="6" customFormat="1" ht="93.75" customHeight="1" x14ac:dyDescent="0.25">
      <c r="A598" s="38">
        <f>IF(OR(D598=0,D598=""),"",COUNTA($D$380:D598))</f>
        <v>199</v>
      </c>
      <c r="B598" s="9" t="s">
        <v>1032</v>
      </c>
      <c r="C598" s="11" t="s">
        <v>1033</v>
      </c>
      <c r="D598" s="15">
        <v>1974</v>
      </c>
      <c r="E598" s="12">
        <v>5922.3</v>
      </c>
      <c r="F598" s="12">
        <v>4416.3999999999996</v>
      </c>
      <c r="G598" s="12">
        <v>142</v>
      </c>
      <c r="H598" s="9" t="s">
        <v>48</v>
      </c>
      <c r="I598" s="9"/>
      <c r="J598" s="9"/>
      <c r="K598" s="9"/>
      <c r="L598" s="12">
        <f>677*E598</f>
        <v>4009397.1</v>
      </c>
      <c r="M598" s="12">
        <f>1213*E598</f>
        <v>7183749.9000000004</v>
      </c>
      <c r="N598" s="12">
        <f t="shared" ref="N598:N599" si="1067">620*E598</f>
        <v>3671826</v>
      </c>
      <c r="O598" s="12">
        <f>863*E598</f>
        <v>5110944.9000000004</v>
      </c>
      <c r="P598" s="12">
        <f>546*E598</f>
        <v>3233575.8000000003</v>
      </c>
      <c r="Q598" s="12"/>
      <c r="R598" s="12"/>
      <c r="S598" s="12">
        <f>297*E598</f>
        <v>1758923.1</v>
      </c>
      <c r="T598" s="12">
        <f>2771*E598</f>
        <v>16410693.300000001</v>
      </c>
      <c r="U598" s="12">
        <f>111*E598</f>
        <v>657375.30000000005</v>
      </c>
      <c r="V598" s="12">
        <f t="shared" ref="V598:V599" si="1068">35*E598</f>
        <v>207280.5</v>
      </c>
      <c r="W598" s="12">
        <f t="shared" si="1050"/>
        <v>899580.78755999997</v>
      </c>
      <c r="X598" s="12">
        <f t="shared" si="1052"/>
        <v>43143346.68756</v>
      </c>
      <c r="Y598" s="9" t="s">
        <v>2244</v>
      </c>
      <c r="Z598" s="15">
        <v>0</v>
      </c>
      <c r="AA598" s="15">
        <v>0</v>
      </c>
      <c r="AB598" s="15">
        <v>0</v>
      </c>
      <c r="AC598" s="15">
        <v>0</v>
      </c>
      <c r="AD598" s="41"/>
    </row>
    <row r="599" spans="1:30" s="6" customFormat="1" ht="93.75" customHeight="1" x14ac:dyDescent="0.25">
      <c r="A599" s="38">
        <f>IF(OR(D599=0,D599=""),"",COUNTA($D$380:D599))</f>
        <v>200</v>
      </c>
      <c r="B599" s="9" t="s">
        <v>1034</v>
      </c>
      <c r="C599" s="11" t="s">
        <v>1035</v>
      </c>
      <c r="D599" s="15">
        <v>1971</v>
      </c>
      <c r="E599" s="12">
        <v>5883.7</v>
      </c>
      <c r="F599" s="12">
        <v>4418.5</v>
      </c>
      <c r="G599" s="12">
        <v>73.7</v>
      </c>
      <c r="H599" s="9" t="s">
        <v>48</v>
      </c>
      <c r="I599" s="9"/>
      <c r="J599" s="9"/>
      <c r="K599" s="9"/>
      <c r="L599" s="12"/>
      <c r="M599" s="12"/>
      <c r="N599" s="12">
        <f t="shared" si="1067"/>
        <v>3647894</v>
      </c>
      <c r="O599" s="12"/>
      <c r="P599" s="12"/>
      <c r="Q599" s="12"/>
      <c r="R599" s="12"/>
      <c r="S599" s="12"/>
      <c r="T599" s="12"/>
      <c r="U599" s="12"/>
      <c r="V599" s="12">
        <f t="shared" si="1068"/>
        <v>205929.5</v>
      </c>
      <c r="W599" s="9"/>
      <c r="X599" s="12">
        <f t="shared" si="1052"/>
        <v>3853823.5</v>
      </c>
      <c r="Y599" s="9" t="s">
        <v>2244</v>
      </c>
      <c r="Z599" s="15">
        <v>0</v>
      </c>
      <c r="AA599" s="15">
        <v>0</v>
      </c>
      <c r="AB599" s="15">
        <v>0</v>
      </c>
      <c r="AC599" s="15">
        <v>0</v>
      </c>
      <c r="AD599" s="41"/>
    </row>
    <row r="600" spans="1:30" s="6" customFormat="1" ht="93.75" customHeight="1" x14ac:dyDescent="0.25">
      <c r="A600" s="38">
        <f>IF(OR(D600=0,D600=""),"",COUNTA($D$380:D600))</f>
        <v>201</v>
      </c>
      <c r="B600" s="9" t="s">
        <v>1036</v>
      </c>
      <c r="C600" s="11" t="s">
        <v>1037</v>
      </c>
      <c r="D600" s="15">
        <v>1975</v>
      </c>
      <c r="E600" s="12">
        <v>4850.7</v>
      </c>
      <c r="F600" s="12">
        <v>3573.5</v>
      </c>
      <c r="G600" s="12">
        <v>0</v>
      </c>
      <c r="H600" s="9" t="s">
        <v>48</v>
      </c>
      <c r="I600" s="9"/>
      <c r="J600" s="9"/>
      <c r="K600" s="9"/>
      <c r="L600" s="12"/>
      <c r="M600" s="12"/>
      <c r="N600" s="12"/>
      <c r="O600" s="12"/>
      <c r="P600" s="12"/>
      <c r="Q600" s="12"/>
      <c r="R600" s="12">
        <f>2340*E600</f>
        <v>11350638</v>
      </c>
      <c r="S600" s="12"/>
      <c r="T600" s="12"/>
      <c r="U600" s="12"/>
      <c r="V600" s="12"/>
      <c r="W600" s="9"/>
      <c r="X600" s="12">
        <f t="shared" si="1052"/>
        <v>11350638</v>
      </c>
      <c r="Y600" s="9" t="s">
        <v>2244</v>
      </c>
      <c r="Z600" s="15">
        <v>0</v>
      </c>
      <c r="AA600" s="15">
        <v>0</v>
      </c>
      <c r="AB600" s="15">
        <v>0</v>
      </c>
      <c r="AC600" s="15">
        <v>0</v>
      </c>
      <c r="AD600" s="41"/>
    </row>
    <row r="601" spans="1:30" s="6" customFormat="1" ht="93.75" customHeight="1" x14ac:dyDescent="0.25">
      <c r="A601" s="38">
        <f>IF(OR(D601=0,D601=""),"",COUNTA($D$380:D601))</f>
        <v>202</v>
      </c>
      <c r="B601" s="9" t="s">
        <v>1038</v>
      </c>
      <c r="C601" s="11" t="s">
        <v>1039</v>
      </c>
      <c r="D601" s="15">
        <v>1973</v>
      </c>
      <c r="E601" s="12">
        <v>3581.6</v>
      </c>
      <c r="F601" s="12">
        <v>2717.1</v>
      </c>
      <c r="G601" s="12">
        <v>0</v>
      </c>
      <c r="H601" s="9" t="s">
        <v>48</v>
      </c>
      <c r="I601" s="9"/>
      <c r="J601" s="9"/>
      <c r="K601" s="9"/>
      <c r="L601" s="12">
        <f t="shared" ref="L601:L603" si="1069">677*E601</f>
        <v>2424743.1999999997</v>
      </c>
      <c r="M601" s="12">
        <f t="shared" ref="M601:M603" si="1070">1213*E601</f>
        <v>4344480.8</v>
      </c>
      <c r="N601" s="12">
        <f t="shared" ref="N601:N603" si="1071">620*E601</f>
        <v>2220592</v>
      </c>
      <c r="O601" s="12">
        <f t="shared" ref="O601:O603" si="1072">863*E601</f>
        <v>3090920.8</v>
      </c>
      <c r="P601" s="12">
        <f t="shared" ref="P601:P603" si="1073">546*E601</f>
        <v>1955553.5999999999</v>
      </c>
      <c r="Q601" s="12"/>
      <c r="R601" s="12"/>
      <c r="S601" s="12">
        <f t="shared" ref="S601:S603" si="1074">297*E601</f>
        <v>1063735.2</v>
      </c>
      <c r="T601" s="12">
        <f t="shared" ref="T601:T603" si="1075">2771*E601</f>
        <v>9924613.5999999996</v>
      </c>
      <c r="U601" s="12">
        <f t="shared" ref="U601:U603" si="1076">111*E601</f>
        <v>397557.6</v>
      </c>
      <c r="V601" s="12">
        <f t="shared" ref="V601:V603" si="1077">35*E601</f>
        <v>125356</v>
      </c>
      <c r="W601" s="12">
        <f t="shared" ref="W601:W609" si="1078">(L601+M601+N601+O601+P601+Q601+R601+S601+T601+U601)*0.0214</f>
        <v>544035.01151999994</v>
      </c>
      <c r="X601" s="12">
        <f t="shared" si="1052"/>
        <v>26091587.811519999</v>
      </c>
      <c r="Y601" s="9" t="s">
        <v>2244</v>
      </c>
      <c r="Z601" s="15">
        <v>0</v>
      </c>
      <c r="AA601" s="15">
        <v>0</v>
      </c>
      <c r="AB601" s="15">
        <v>0</v>
      </c>
      <c r="AC601" s="15">
        <v>0</v>
      </c>
      <c r="AD601" s="41"/>
    </row>
    <row r="602" spans="1:30" s="6" customFormat="1" ht="93.75" customHeight="1" x14ac:dyDescent="0.25">
      <c r="A602" s="38">
        <f>IF(OR(D602=0,D602=""),"",COUNTA($D$380:D602))</f>
        <v>203</v>
      </c>
      <c r="B602" s="9" t="s">
        <v>1040</v>
      </c>
      <c r="C602" s="11" t="s">
        <v>1041</v>
      </c>
      <c r="D602" s="15">
        <v>1973</v>
      </c>
      <c r="E602" s="12">
        <v>3580.5</v>
      </c>
      <c r="F602" s="12">
        <v>2691.2</v>
      </c>
      <c r="G602" s="12">
        <v>0</v>
      </c>
      <c r="H602" s="9" t="s">
        <v>48</v>
      </c>
      <c r="I602" s="9"/>
      <c r="J602" s="9"/>
      <c r="K602" s="9"/>
      <c r="L602" s="12">
        <f t="shared" si="1069"/>
        <v>2423998.5</v>
      </c>
      <c r="M602" s="12">
        <f t="shared" si="1070"/>
        <v>4343146.5</v>
      </c>
      <c r="N602" s="12">
        <f t="shared" si="1071"/>
        <v>2219910</v>
      </c>
      <c r="O602" s="12">
        <f t="shared" si="1072"/>
        <v>3089971.5</v>
      </c>
      <c r="P602" s="12">
        <f t="shared" si="1073"/>
        <v>1954953</v>
      </c>
      <c r="Q602" s="12"/>
      <c r="R602" s="12"/>
      <c r="S602" s="12">
        <f t="shared" si="1074"/>
        <v>1063408.5</v>
      </c>
      <c r="T602" s="12">
        <f t="shared" si="1075"/>
        <v>9921565.5</v>
      </c>
      <c r="U602" s="12">
        <f t="shared" si="1076"/>
        <v>397435.5</v>
      </c>
      <c r="V602" s="12">
        <f t="shared" si="1077"/>
        <v>125317.5</v>
      </c>
      <c r="W602" s="12">
        <f t="shared" si="1078"/>
        <v>543867.92460000003</v>
      </c>
      <c r="X602" s="12">
        <f t="shared" si="1052"/>
        <v>26083574.424600001</v>
      </c>
      <c r="Y602" s="9" t="s">
        <v>2244</v>
      </c>
      <c r="Z602" s="15">
        <v>0</v>
      </c>
      <c r="AA602" s="15">
        <v>0</v>
      </c>
      <c r="AB602" s="15">
        <v>0</v>
      </c>
      <c r="AC602" s="15">
        <v>0</v>
      </c>
      <c r="AD602" s="41"/>
    </row>
    <row r="603" spans="1:30" s="6" customFormat="1" ht="93.75" customHeight="1" x14ac:dyDescent="0.25">
      <c r="A603" s="38">
        <f>IF(OR(D603=0,D603=""),"",COUNTA($D$380:D603))</f>
        <v>204</v>
      </c>
      <c r="B603" s="9" t="s">
        <v>1042</v>
      </c>
      <c r="C603" s="11" t="s">
        <v>1043</v>
      </c>
      <c r="D603" s="15">
        <v>1973</v>
      </c>
      <c r="E603" s="12">
        <v>5780.3</v>
      </c>
      <c r="F603" s="12">
        <v>4406</v>
      </c>
      <c r="G603" s="12">
        <v>0</v>
      </c>
      <c r="H603" s="9" t="s">
        <v>48</v>
      </c>
      <c r="I603" s="9"/>
      <c r="J603" s="9"/>
      <c r="K603" s="9"/>
      <c r="L603" s="12">
        <f t="shared" si="1069"/>
        <v>3913263.1</v>
      </c>
      <c r="M603" s="12">
        <f t="shared" si="1070"/>
        <v>7011503.9000000004</v>
      </c>
      <c r="N603" s="12">
        <f t="shared" si="1071"/>
        <v>3583786</v>
      </c>
      <c r="O603" s="12">
        <f t="shared" si="1072"/>
        <v>4988398.9000000004</v>
      </c>
      <c r="P603" s="12">
        <f t="shared" si="1073"/>
        <v>3156043.8000000003</v>
      </c>
      <c r="Q603" s="12"/>
      <c r="R603" s="12"/>
      <c r="S603" s="12">
        <f t="shared" si="1074"/>
        <v>1716749.1</v>
      </c>
      <c r="T603" s="12">
        <f t="shared" si="1075"/>
        <v>16017211.300000001</v>
      </c>
      <c r="U603" s="12">
        <f t="shared" si="1076"/>
        <v>641613.30000000005</v>
      </c>
      <c r="V603" s="12">
        <f t="shared" si="1077"/>
        <v>202310.5</v>
      </c>
      <c r="W603" s="12">
        <f t="shared" si="1078"/>
        <v>878011.38515999995</v>
      </c>
      <c r="X603" s="12">
        <f t="shared" si="1052"/>
        <v>42108891.285159998</v>
      </c>
      <c r="Y603" s="9" t="s">
        <v>2244</v>
      </c>
      <c r="Z603" s="15">
        <v>0</v>
      </c>
      <c r="AA603" s="15">
        <v>0</v>
      </c>
      <c r="AB603" s="15">
        <v>0</v>
      </c>
      <c r="AC603" s="15">
        <v>0</v>
      </c>
      <c r="AD603" s="41"/>
    </row>
    <row r="604" spans="1:30" s="6" customFormat="1" ht="93.75" customHeight="1" x14ac:dyDescent="0.25">
      <c r="A604" s="38">
        <f>IF(OR(D604=0,D604=""),"",COUNTA($D$380:D604))</f>
        <v>205</v>
      </c>
      <c r="B604" s="9" t="s">
        <v>1044</v>
      </c>
      <c r="C604" s="11" t="s">
        <v>1045</v>
      </c>
      <c r="D604" s="15">
        <v>1975</v>
      </c>
      <c r="E604" s="12">
        <v>802</v>
      </c>
      <c r="F604" s="12">
        <v>420</v>
      </c>
      <c r="G604" s="12">
        <v>0</v>
      </c>
      <c r="H604" s="9" t="s">
        <v>36</v>
      </c>
      <c r="I604" s="9"/>
      <c r="J604" s="9"/>
      <c r="K604" s="9"/>
      <c r="L604" s="12">
        <f t="shared" ref="L604" si="1079">741*E604</f>
        <v>594282</v>
      </c>
      <c r="M604" s="12">
        <f>3305*E604</f>
        <v>2650610</v>
      </c>
      <c r="N604" s="12">
        <f t="shared" ref="N604" si="1080">754*E604</f>
        <v>604708</v>
      </c>
      <c r="O604" s="12">
        <f t="shared" ref="O604" si="1081">681*E604</f>
        <v>546162</v>
      </c>
      <c r="P604" s="12">
        <f>576*E604</f>
        <v>461952</v>
      </c>
      <c r="Q604" s="12"/>
      <c r="R604" s="12">
        <f>5443*E604</f>
        <v>4365286</v>
      </c>
      <c r="S604" s="12">
        <f t="shared" ref="S604" si="1082">190*E604</f>
        <v>152380</v>
      </c>
      <c r="T604" s="12">
        <f t="shared" ref="T604" si="1083">4818*E604</f>
        <v>3864036</v>
      </c>
      <c r="U604" s="12">
        <f t="shared" ref="U604" si="1084">185*E604</f>
        <v>148370</v>
      </c>
      <c r="V604" s="12">
        <f>34*E604</f>
        <v>27268</v>
      </c>
      <c r="W604" s="12">
        <f t="shared" si="1078"/>
        <v>286498.62039999996</v>
      </c>
      <c r="X604" s="12">
        <f t="shared" si="1052"/>
        <v>13701552.6204</v>
      </c>
      <c r="Y604" s="9" t="s">
        <v>2244</v>
      </c>
      <c r="Z604" s="15">
        <v>0</v>
      </c>
      <c r="AA604" s="15">
        <v>0</v>
      </c>
      <c r="AB604" s="15">
        <v>0</v>
      </c>
      <c r="AC604" s="15">
        <v>0</v>
      </c>
      <c r="AD604" s="41"/>
    </row>
    <row r="605" spans="1:30" s="6" customFormat="1" ht="93.75" customHeight="1" x14ac:dyDescent="0.25">
      <c r="A605" s="38">
        <f>IF(OR(D605=0,D605=""),"",COUNTA($D$380:D605))</f>
        <v>206</v>
      </c>
      <c r="B605" s="9" t="s">
        <v>1046</v>
      </c>
      <c r="C605" s="11" t="s">
        <v>1047</v>
      </c>
      <c r="D605" s="15">
        <v>1975</v>
      </c>
      <c r="E605" s="12">
        <v>13244.2</v>
      </c>
      <c r="F605" s="12">
        <v>10588.8</v>
      </c>
      <c r="G605" s="12">
        <v>206.4</v>
      </c>
      <c r="H605" s="9" t="s">
        <v>497</v>
      </c>
      <c r="I605" s="9"/>
      <c r="J605" s="9"/>
      <c r="K605" s="9"/>
      <c r="L605" s="12">
        <f>432*E605</f>
        <v>5721494.4000000004</v>
      </c>
      <c r="M605" s="12">
        <f>1097*E605</f>
        <v>14528887.4</v>
      </c>
      <c r="N605" s="12">
        <f>633*E605</f>
        <v>8383578.6000000006</v>
      </c>
      <c r="O605" s="12">
        <f>398*E605</f>
        <v>5271191.6000000006</v>
      </c>
      <c r="P605" s="12">
        <f>670*E605</f>
        <v>8873614</v>
      </c>
      <c r="Q605" s="12"/>
      <c r="R605" s="12"/>
      <c r="S605" s="12">
        <f>100*E605</f>
        <v>1324420</v>
      </c>
      <c r="T605" s="12"/>
      <c r="U605" s="12">
        <f>80*E605</f>
        <v>1059536</v>
      </c>
      <c r="V605" s="12">
        <f>34*E605</f>
        <v>450302.80000000005</v>
      </c>
      <c r="W605" s="12">
        <f t="shared" si="1078"/>
        <v>966482.25079999992</v>
      </c>
      <c r="X605" s="12">
        <f t="shared" si="1052"/>
        <v>46579507.050799996</v>
      </c>
      <c r="Y605" s="9" t="s">
        <v>2244</v>
      </c>
      <c r="Z605" s="15">
        <v>0</v>
      </c>
      <c r="AA605" s="15">
        <v>0</v>
      </c>
      <c r="AB605" s="15">
        <v>0</v>
      </c>
      <c r="AC605" s="15">
        <v>0</v>
      </c>
      <c r="AD605" s="41"/>
    </row>
    <row r="606" spans="1:30" s="6" customFormat="1" ht="93.75" customHeight="1" x14ac:dyDescent="0.25">
      <c r="A606" s="38">
        <f>IF(OR(D606=0,D606=""),"",COUNTA($D$380:D606))</f>
        <v>207</v>
      </c>
      <c r="B606" s="9" t="s">
        <v>1048</v>
      </c>
      <c r="C606" s="11" t="s">
        <v>1049</v>
      </c>
      <c r="D606" s="15">
        <v>1975</v>
      </c>
      <c r="E606" s="12">
        <v>8079.8</v>
      </c>
      <c r="F606" s="12">
        <v>6105.5</v>
      </c>
      <c r="G606" s="12">
        <v>112.9</v>
      </c>
      <c r="H606" s="9" t="s">
        <v>48</v>
      </c>
      <c r="I606" s="9"/>
      <c r="J606" s="9"/>
      <c r="K606" s="9"/>
      <c r="L606" s="12">
        <f t="shared" ref="L606:L608" si="1085">677*E606</f>
        <v>5470024.6000000006</v>
      </c>
      <c r="M606" s="12">
        <f t="shared" ref="M606:M608" si="1086">1213*E606</f>
        <v>9800797.4000000004</v>
      </c>
      <c r="N606" s="12">
        <f t="shared" ref="N606:N608" si="1087">620*E606</f>
        <v>5009476</v>
      </c>
      <c r="O606" s="12">
        <f t="shared" ref="O606:O608" si="1088">863*E606</f>
        <v>6972867.4000000004</v>
      </c>
      <c r="P606" s="12">
        <f t="shared" ref="P606:P608" si="1089">546*E606</f>
        <v>4411570.8</v>
      </c>
      <c r="Q606" s="12"/>
      <c r="R606" s="12"/>
      <c r="S606" s="12">
        <f t="shared" ref="S606:S608" si="1090">297*E606</f>
        <v>2399700.6</v>
      </c>
      <c r="T606" s="12">
        <f>2771*E606</f>
        <v>22389125.800000001</v>
      </c>
      <c r="U606" s="12">
        <f t="shared" ref="U606:U608" si="1091">111*E606</f>
        <v>896857.8</v>
      </c>
      <c r="V606" s="12">
        <f t="shared" ref="V606:V608" si="1092">35*E606</f>
        <v>282793</v>
      </c>
      <c r="W606" s="12">
        <f t="shared" si="1078"/>
        <v>1227298.9965599997</v>
      </c>
      <c r="X606" s="12">
        <f t="shared" si="1052"/>
        <v>58860512.396559991</v>
      </c>
      <c r="Y606" s="9" t="s">
        <v>2244</v>
      </c>
      <c r="Z606" s="15">
        <v>0</v>
      </c>
      <c r="AA606" s="15">
        <v>0</v>
      </c>
      <c r="AB606" s="15">
        <v>0</v>
      </c>
      <c r="AC606" s="15">
        <v>0</v>
      </c>
      <c r="AD606" s="41"/>
    </row>
    <row r="607" spans="1:30" s="6" customFormat="1" ht="93.75" customHeight="1" x14ac:dyDescent="0.25">
      <c r="A607" s="38">
        <f>IF(OR(D607=0,D607=""),"",COUNTA($D$380:D607))</f>
        <v>208</v>
      </c>
      <c r="B607" s="9" t="s">
        <v>1050</v>
      </c>
      <c r="C607" s="11" t="s">
        <v>1051</v>
      </c>
      <c r="D607" s="15">
        <v>1975</v>
      </c>
      <c r="E607" s="12">
        <v>5620.68</v>
      </c>
      <c r="F607" s="12">
        <v>4437.38</v>
      </c>
      <c r="G607" s="12">
        <v>43.9</v>
      </c>
      <c r="H607" s="9" t="s">
        <v>48</v>
      </c>
      <c r="I607" s="9"/>
      <c r="J607" s="9"/>
      <c r="K607" s="9"/>
      <c r="L607" s="12">
        <f t="shared" si="1085"/>
        <v>3805200.3600000003</v>
      </c>
      <c r="M607" s="12">
        <f t="shared" si="1086"/>
        <v>6817884.8400000008</v>
      </c>
      <c r="N607" s="12">
        <f t="shared" si="1087"/>
        <v>3484821.6</v>
      </c>
      <c r="O607" s="12">
        <f t="shared" si="1088"/>
        <v>4850646.84</v>
      </c>
      <c r="P607" s="12">
        <f t="shared" si="1089"/>
        <v>3068891.2800000003</v>
      </c>
      <c r="Q607" s="12"/>
      <c r="R607" s="12"/>
      <c r="S607" s="12">
        <f t="shared" si="1090"/>
        <v>1669341.9600000002</v>
      </c>
      <c r="T607" s="12"/>
      <c r="U607" s="12">
        <f t="shared" si="1091"/>
        <v>623895.48</v>
      </c>
      <c r="V607" s="12">
        <f t="shared" si="1092"/>
        <v>196723.80000000002</v>
      </c>
      <c r="W607" s="12">
        <f t="shared" si="1078"/>
        <v>520462.60250400007</v>
      </c>
      <c r="X607" s="12">
        <f t="shared" si="1052"/>
        <v>25037868.762504004</v>
      </c>
      <c r="Y607" s="9" t="s">
        <v>2244</v>
      </c>
      <c r="Z607" s="15">
        <v>0</v>
      </c>
      <c r="AA607" s="15">
        <v>0</v>
      </c>
      <c r="AB607" s="15">
        <v>0</v>
      </c>
      <c r="AC607" s="15">
        <v>0</v>
      </c>
      <c r="AD607" s="41"/>
    </row>
    <row r="608" spans="1:30" s="6" customFormat="1" ht="93.75" customHeight="1" x14ac:dyDescent="0.25">
      <c r="A608" s="38">
        <f>IF(OR(D608=0,D608=""),"",COUNTA($D$380:D608))</f>
        <v>209</v>
      </c>
      <c r="B608" s="9" t="s">
        <v>1052</v>
      </c>
      <c r="C608" s="11" t="s">
        <v>1053</v>
      </c>
      <c r="D608" s="15">
        <v>1973</v>
      </c>
      <c r="E608" s="12">
        <v>4314.6000000000004</v>
      </c>
      <c r="F608" s="12">
        <v>3283.8</v>
      </c>
      <c r="G608" s="12">
        <v>0</v>
      </c>
      <c r="H608" s="9" t="s">
        <v>48</v>
      </c>
      <c r="I608" s="9"/>
      <c r="J608" s="9"/>
      <c r="K608" s="9"/>
      <c r="L608" s="12">
        <f t="shared" si="1085"/>
        <v>2920984.2</v>
      </c>
      <c r="M608" s="12">
        <f t="shared" si="1086"/>
        <v>5233609.8000000007</v>
      </c>
      <c r="N608" s="12">
        <f t="shared" si="1087"/>
        <v>2675052</v>
      </c>
      <c r="O608" s="12">
        <f t="shared" si="1088"/>
        <v>3723499.8000000003</v>
      </c>
      <c r="P608" s="12">
        <f t="shared" si="1089"/>
        <v>2355771.6</v>
      </c>
      <c r="Q608" s="12"/>
      <c r="R608" s="12"/>
      <c r="S608" s="12">
        <f t="shared" si="1090"/>
        <v>1281436.2000000002</v>
      </c>
      <c r="T608" s="12">
        <f>2771*E608</f>
        <v>11955756.600000001</v>
      </c>
      <c r="U608" s="12">
        <f t="shared" si="1091"/>
        <v>478920.60000000003</v>
      </c>
      <c r="V608" s="12">
        <f t="shared" si="1092"/>
        <v>151011</v>
      </c>
      <c r="W608" s="12">
        <f t="shared" si="1078"/>
        <v>655375.65912000008</v>
      </c>
      <c r="X608" s="12">
        <f t="shared" si="1052"/>
        <v>31431417.459120005</v>
      </c>
      <c r="Y608" s="9" t="s">
        <v>2244</v>
      </c>
      <c r="Z608" s="15">
        <v>0</v>
      </c>
      <c r="AA608" s="15">
        <v>0</v>
      </c>
      <c r="AB608" s="15">
        <v>0</v>
      </c>
      <c r="AC608" s="15">
        <v>0</v>
      </c>
      <c r="AD608" s="41"/>
    </row>
    <row r="609" spans="1:30" s="6" customFormat="1" ht="93.75" customHeight="1" x14ac:dyDescent="0.25">
      <c r="A609" s="38">
        <f>IF(OR(D609=0,D609=""),"",COUNTA($D$380:D609))</f>
        <v>210</v>
      </c>
      <c r="B609" s="9" t="s">
        <v>1054</v>
      </c>
      <c r="C609" s="11" t="s">
        <v>1055</v>
      </c>
      <c r="D609" s="15">
        <v>1973</v>
      </c>
      <c r="E609" s="12">
        <v>2505.5</v>
      </c>
      <c r="F609" s="12">
        <v>1485.3</v>
      </c>
      <c r="G609" s="12"/>
      <c r="H609" s="9" t="s">
        <v>39</v>
      </c>
      <c r="I609" s="9"/>
      <c r="J609" s="9"/>
      <c r="K609" s="9"/>
      <c r="L609" s="12">
        <f t="shared" ref="L609" si="1093">741*E609</f>
        <v>1856575.5</v>
      </c>
      <c r="M609" s="12">
        <f>3305*E609</f>
        <v>8280677.5</v>
      </c>
      <c r="N609" s="12">
        <f t="shared" ref="N609" si="1094">754*E609</f>
        <v>1889147</v>
      </c>
      <c r="O609" s="12">
        <f t="shared" ref="O609" si="1095">681*E609</f>
        <v>1706245.5</v>
      </c>
      <c r="P609" s="12">
        <f>576*E609</f>
        <v>1443168</v>
      </c>
      <c r="Q609" s="12"/>
      <c r="R609" s="12"/>
      <c r="S609" s="12">
        <f t="shared" ref="S609" si="1096">190*E609</f>
        <v>476045</v>
      </c>
      <c r="T609" s="12">
        <f t="shared" ref="T609" si="1097">4818*E609</f>
        <v>12071499</v>
      </c>
      <c r="U609" s="12">
        <f t="shared" ref="U609" si="1098">185*E609</f>
        <v>463517.5</v>
      </c>
      <c r="V609" s="12">
        <f>34*E609</f>
        <v>85187</v>
      </c>
      <c r="W609" s="12">
        <f t="shared" si="1078"/>
        <v>603199.125</v>
      </c>
      <c r="X609" s="12">
        <f t="shared" si="1052"/>
        <v>28875261.125</v>
      </c>
      <c r="Y609" s="9" t="s">
        <v>2244</v>
      </c>
      <c r="Z609" s="15">
        <v>0</v>
      </c>
      <c r="AA609" s="15">
        <v>0</v>
      </c>
      <c r="AB609" s="15">
        <v>0</v>
      </c>
      <c r="AC609" s="15">
        <v>0</v>
      </c>
      <c r="AD609" s="41"/>
    </row>
    <row r="610" spans="1:30" s="6" customFormat="1" ht="93.75" customHeight="1" x14ac:dyDescent="0.25">
      <c r="A610" s="38">
        <f>IF(OR(D610=0,D610=""),"",COUNTA($D$380:D610))</f>
        <v>211</v>
      </c>
      <c r="B610" s="9" t="s">
        <v>1056</v>
      </c>
      <c r="C610" s="11" t="s">
        <v>1057</v>
      </c>
      <c r="D610" s="15">
        <v>1973</v>
      </c>
      <c r="E610" s="12">
        <v>7336.6</v>
      </c>
      <c r="F610" s="12">
        <v>5703.9</v>
      </c>
      <c r="G610" s="12">
        <v>1632.7</v>
      </c>
      <c r="H610" s="9" t="s">
        <v>48</v>
      </c>
      <c r="I610" s="9"/>
      <c r="J610" s="9"/>
      <c r="K610" s="9"/>
      <c r="L610" s="12"/>
      <c r="M610" s="12"/>
      <c r="N610" s="12"/>
      <c r="O610" s="12"/>
      <c r="P610" s="12"/>
      <c r="Q610" s="12"/>
      <c r="R610" s="12">
        <f>2340*E610</f>
        <v>17167644</v>
      </c>
      <c r="S610" s="12"/>
      <c r="T610" s="12"/>
      <c r="U610" s="12"/>
      <c r="V610" s="12"/>
      <c r="W610" s="12"/>
      <c r="X610" s="12">
        <f t="shared" si="1052"/>
        <v>17167644</v>
      </c>
      <c r="Y610" s="9" t="s">
        <v>2244</v>
      </c>
      <c r="Z610" s="15">
        <v>0</v>
      </c>
      <c r="AA610" s="15">
        <v>0</v>
      </c>
      <c r="AB610" s="15">
        <v>0</v>
      </c>
      <c r="AC610" s="15">
        <v>0</v>
      </c>
      <c r="AD610" s="41"/>
    </row>
    <row r="611" spans="1:30" s="6" customFormat="1" ht="93.75" customHeight="1" x14ac:dyDescent="0.25">
      <c r="A611" s="38">
        <f>IF(OR(D611=0,D611=""),"",COUNTA($D$380:D611))</f>
        <v>212</v>
      </c>
      <c r="B611" s="9" t="s">
        <v>1058</v>
      </c>
      <c r="C611" s="11" t="s">
        <v>1059</v>
      </c>
      <c r="D611" s="15">
        <v>1973</v>
      </c>
      <c r="E611" s="12">
        <v>8102.6</v>
      </c>
      <c r="F611" s="12">
        <v>5717.1</v>
      </c>
      <c r="G611" s="12">
        <v>0</v>
      </c>
      <c r="H611" s="9" t="s">
        <v>48</v>
      </c>
      <c r="I611" s="9"/>
      <c r="J611" s="9"/>
      <c r="K611" s="9"/>
      <c r="L611" s="12">
        <f>677*E611</f>
        <v>5485460.2000000002</v>
      </c>
      <c r="M611" s="12">
        <f>1213*E611</f>
        <v>9828453.8000000007</v>
      </c>
      <c r="N611" s="12">
        <f>620*E611</f>
        <v>5023612</v>
      </c>
      <c r="O611" s="12">
        <f>863*E611</f>
        <v>6992543.8000000007</v>
      </c>
      <c r="P611" s="12">
        <f>546*E611</f>
        <v>4424019.6000000006</v>
      </c>
      <c r="Q611" s="12"/>
      <c r="R611" s="12"/>
      <c r="S611" s="12">
        <f>297*E611</f>
        <v>2406472.2000000002</v>
      </c>
      <c r="T611" s="12"/>
      <c r="U611" s="12">
        <f>111*E611</f>
        <v>899388.60000000009</v>
      </c>
      <c r="V611" s="12">
        <f>35*E611</f>
        <v>283591</v>
      </c>
      <c r="W611" s="12"/>
      <c r="X611" s="12">
        <f t="shared" si="1052"/>
        <v>35343541.200000003</v>
      </c>
      <c r="Y611" s="9" t="s">
        <v>2244</v>
      </c>
      <c r="Z611" s="15">
        <v>0</v>
      </c>
      <c r="AA611" s="15">
        <v>0</v>
      </c>
      <c r="AB611" s="15">
        <v>0</v>
      </c>
      <c r="AC611" s="15">
        <v>0</v>
      </c>
      <c r="AD611" s="41"/>
    </row>
    <row r="612" spans="1:30" s="6" customFormat="1" ht="93.75" customHeight="1" x14ac:dyDescent="0.25">
      <c r="A612" s="38">
        <f>IF(OR(D612=0,D612=""),"",COUNTA($D$380:D612))</f>
        <v>213</v>
      </c>
      <c r="B612" s="9" t="s">
        <v>1060</v>
      </c>
      <c r="C612" s="11" t="s">
        <v>1061</v>
      </c>
      <c r="D612" s="15">
        <v>1973</v>
      </c>
      <c r="E612" s="12">
        <v>3812.8</v>
      </c>
      <c r="F612" s="12">
        <v>2053.6</v>
      </c>
      <c r="G612" s="12">
        <v>103.5</v>
      </c>
      <c r="H612" s="9" t="s">
        <v>497</v>
      </c>
      <c r="I612" s="9"/>
      <c r="J612" s="9"/>
      <c r="K612" s="9"/>
      <c r="L612" s="12">
        <f>432*E612</f>
        <v>1647129.6000000001</v>
      </c>
      <c r="M612" s="12">
        <f>1097*E612</f>
        <v>4182641.6</v>
      </c>
      <c r="N612" s="12">
        <f>633*E612</f>
        <v>2413502.4</v>
      </c>
      <c r="O612" s="12">
        <f>398*E612</f>
        <v>1517494.4000000001</v>
      </c>
      <c r="P612" s="12">
        <f>670*E612</f>
        <v>2554576</v>
      </c>
      <c r="Q612" s="12"/>
      <c r="R612" s="12"/>
      <c r="S612" s="12">
        <f>100*E612</f>
        <v>381280</v>
      </c>
      <c r="T612" s="12">
        <f t="shared" ref="T612" si="1099">2558*E612</f>
        <v>9753142.4000000004</v>
      </c>
      <c r="U612" s="12">
        <f>80*E612</f>
        <v>305024</v>
      </c>
      <c r="V612" s="12">
        <f>34*E612</f>
        <v>129635.20000000001</v>
      </c>
      <c r="W612" s="12">
        <f t="shared" ref="W612:W613" si="1100">(L612+M612+N612+O612+P612+Q612+R612+S612+T612+U612)*0.0214</f>
        <v>486952.51455999992</v>
      </c>
      <c r="X612" s="12">
        <f t="shared" si="1052"/>
        <v>23371378.114559997</v>
      </c>
      <c r="Y612" s="9" t="s">
        <v>2244</v>
      </c>
      <c r="Z612" s="15">
        <v>0</v>
      </c>
      <c r="AA612" s="15">
        <v>0</v>
      </c>
      <c r="AB612" s="15">
        <v>0</v>
      </c>
      <c r="AC612" s="15">
        <v>0</v>
      </c>
      <c r="AD612" s="41"/>
    </row>
    <row r="613" spans="1:30" s="6" customFormat="1" ht="93.75" customHeight="1" x14ac:dyDescent="0.25">
      <c r="A613" s="38">
        <f>IF(OR(D613=0,D613=""),"",COUNTA($D$380:D613))</f>
        <v>214</v>
      </c>
      <c r="B613" s="9" t="s">
        <v>1062</v>
      </c>
      <c r="C613" s="11" t="s">
        <v>1063</v>
      </c>
      <c r="D613" s="15">
        <v>1973</v>
      </c>
      <c r="E613" s="12">
        <v>7198.6</v>
      </c>
      <c r="F613" s="12">
        <v>5680.7</v>
      </c>
      <c r="G613" s="12">
        <v>0</v>
      </c>
      <c r="H613" s="9" t="s">
        <v>48</v>
      </c>
      <c r="I613" s="9"/>
      <c r="J613" s="9"/>
      <c r="K613" s="9"/>
      <c r="L613" s="12">
        <f t="shared" ref="L613:L617" si="1101">677*E613</f>
        <v>4873452.2</v>
      </c>
      <c r="M613" s="12">
        <f t="shared" ref="M613:M622" si="1102">1213*E613</f>
        <v>8731901.8000000007</v>
      </c>
      <c r="N613" s="12">
        <f t="shared" ref="N613:N626" si="1103">620*E613</f>
        <v>4463132</v>
      </c>
      <c r="O613" s="12">
        <f t="shared" ref="O613:O622" si="1104">863*E613</f>
        <v>6212391.8000000007</v>
      </c>
      <c r="P613" s="12">
        <f t="shared" ref="P613:P622" si="1105">546*E613</f>
        <v>3930435.6</v>
      </c>
      <c r="Q613" s="12"/>
      <c r="R613" s="12"/>
      <c r="S613" s="12">
        <f t="shared" ref="S613:S625" si="1106">297*E613</f>
        <v>2137984.2000000002</v>
      </c>
      <c r="T613" s="12">
        <f t="shared" ref="T613:T614" si="1107">2771*E613</f>
        <v>19947320.600000001</v>
      </c>
      <c r="U613" s="12">
        <f t="shared" ref="U613:U626" si="1108">111*E613</f>
        <v>799044.60000000009</v>
      </c>
      <c r="V613" s="12">
        <f t="shared" ref="V613:V626" si="1109">35*E613</f>
        <v>251951</v>
      </c>
      <c r="W613" s="12">
        <f t="shared" si="1100"/>
        <v>1093447.18392</v>
      </c>
      <c r="X613" s="12">
        <f t="shared" si="1052"/>
        <v>52441060.983920008</v>
      </c>
      <c r="Y613" s="9" t="s">
        <v>2244</v>
      </c>
      <c r="Z613" s="15">
        <v>0</v>
      </c>
      <c r="AA613" s="15">
        <v>0</v>
      </c>
      <c r="AB613" s="15">
        <v>0</v>
      </c>
      <c r="AC613" s="15">
        <v>0</v>
      </c>
      <c r="AD613" s="41"/>
    </row>
    <row r="614" spans="1:30" s="6" customFormat="1" ht="93.75" customHeight="1" x14ac:dyDescent="0.25">
      <c r="A614" s="38">
        <f>IF(OR(D614=0,D614=""),"",COUNTA($D$380:D614))</f>
        <v>215</v>
      </c>
      <c r="B614" s="9" t="s">
        <v>1064</v>
      </c>
      <c r="C614" s="11" t="s">
        <v>1065</v>
      </c>
      <c r="D614" s="15">
        <v>1973</v>
      </c>
      <c r="E614" s="12">
        <v>7593.3</v>
      </c>
      <c r="F614" s="12">
        <v>5483.1</v>
      </c>
      <c r="G614" s="12">
        <v>1831</v>
      </c>
      <c r="H614" s="9" t="s">
        <v>48</v>
      </c>
      <c r="I614" s="9"/>
      <c r="J614" s="9"/>
      <c r="K614" s="9"/>
      <c r="L614" s="12">
        <f t="shared" si="1101"/>
        <v>5140664.1000000006</v>
      </c>
      <c r="M614" s="12">
        <f t="shared" si="1102"/>
        <v>9210672.9000000004</v>
      </c>
      <c r="N614" s="12">
        <f t="shared" si="1103"/>
        <v>4707846</v>
      </c>
      <c r="O614" s="12">
        <f t="shared" si="1104"/>
        <v>6553017.9000000004</v>
      </c>
      <c r="P614" s="12">
        <f t="shared" si="1105"/>
        <v>4145941.8000000003</v>
      </c>
      <c r="Q614" s="12"/>
      <c r="R614" s="12"/>
      <c r="S614" s="12">
        <f t="shared" si="1106"/>
        <v>2255210.1</v>
      </c>
      <c r="T614" s="12">
        <f t="shared" si="1107"/>
        <v>21041034.300000001</v>
      </c>
      <c r="U614" s="12">
        <f t="shared" si="1108"/>
        <v>842856.3</v>
      </c>
      <c r="V614" s="12">
        <f t="shared" si="1109"/>
        <v>265765.5</v>
      </c>
      <c r="W614" s="9"/>
      <c r="X614" s="12">
        <f t="shared" si="1052"/>
        <v>54163008.899999999</v>
      </c>
      <c r="Y614" s="9" t="s">
        <v>2244</v>
      </c>
      <c r="Z614" s="15">
        <v>0</v>
      </c>
      <c r="AA614" s="15">
        <v>0</v>
      </c>
      <c r="AB614" s="15">
        <v>0</v>
      </c>
      <c r="AC614" s="15">
        <v>0</v>
      </c>
      <c r="AD614" s="41"/>
    </row>
    <row r="615" spans="1:30" s="6" customFormat="1" ht="93.75" customHeight="1" x14ac:dyDescent="0.25">
      <c r="A615" s="38">
        <f>IF(OR(D615=0,D615=""),"",COUNTA($D$380:D615))</f>
        <v>216</v>
      </c>
      <c r="B615" s="9" t="s">
        <v>1066</v>
      </c>
      <c r="C615" s="11" t="s">
        <v>1067</v>
      </c>
      <c r="D615" s="15">
        <v>1975</v>
      </c>
      <c r="E615" s="12">
        <v>7410.3</v>
      </c>
      <c r="F615" s="12">
        <v>5753.7</v>
      </c>
      <c r="G615" s="12">
        <v>1656.6</v>
      </c>
      <c r="H615" s="9" t="s">
        <v>48</v>
      </c>
      <c r="I615" s="9"/>
      <c r="J615" s="9"/>
      <c r="K615" s="9"/>
      <c r="L615" s="12">
        <f t="shared" si="1101"/>
        <v>5016773.1000000006</v>
      </c>
      <c r="M615" s="12">
        <f t="shared" si="1102"/>
        <v>8988693.9000000004</v>
      </c>
      <c r="N615" s="12">
        <f t="shared" si="1103"/>
        <v>4594386</v>
      </c>
      <c r="O615" s="12">
        <f t="shared" si="1104"/>
        <v>6395088.9000000004</v>
      </c>
      <c r="P615" s="12">
        <f t="shared" si="1105"/>
        <v>4046023.8000000003</v>
      </c>
      <c r="Q615" s="12"/>
      <c r="R615" s="12"/>
      <c r="S615" s="12">
        <f t="shared" si="1106"/>
        <v>2200859.1</v>
      </c>
      <c r="T615" s="12"/>
      <c r="U615" s="12">
        <f t="shared" si="1108"/>
        <v>822543.3</v>
      </c>
      <c r="V615" s="12">
        <f t="shared" si="1109"/>
        <v>259360.5</v>
      </c>
      <c r="W615" s="12">
        <f t="shared" ref="W615:W623" si="1110">(L615+M615+N615+O615+P615+Q615+R615+S615+T615+U615)*0.0214</f>
        <v>686177.47733999998</v>
      </c>
      <c r="X615" s="12">
        <f t="shared" si="1052"/>
        <v>33009906.077340003</v>
      </c>
      <c r="Y615" s="9" t="s">
        <v>2244</v>
      </c>
      <c r="Z615" s="15">
        <v>0</v>
      </c>
      <c r="AA615" s="15">
        <v>0</v>
      </c>
      <c r="AB615" s="15">
        <v>0</v>
      </c>
      <c r="AC615" s="15">
        <v>0</v>
      </c>
      <c r="AD615" s="41"/>
    </row>
    <row r="616" spans="1:30" s="6" customFormat="1" ht="93.75" customHeight="1" x14ac:dyDescent="0.25">
      <c r="A616" s="38">
        <f>IF(OR(D616=0,D616=""),"",COUNTA($D$380:D616))</f>
        <v>217</v>
      </c>
      <c r="B616" s="9" t="s">
        <v>1068</v>
      </c>
      <c r="C616" s="11" t="s">
        <v>1069</v>
      </c>
      <c r="D616" s="15">
        <v>1974</v>
      </c>
      <c r="E616" s="12">
        <v>5820.9</v>
      </c>
      <c r="F616" s="12">
        <v>4426.5</v>
      </c>
      <c r="G616" s="12">
        <v>0</v>
      </c>
      <c r="H616" s="9" t="s">
        <v>48</v>
      </c>
      <c r="I616" s="9"/>
      <c r="J616" s="9"/>
      <c r="K616" s="9"/>
      <c r="L616" s="12">
        <f t="shared" si="1101"/>
        <v>3940749.3</v>
      </c>
      <c r="M616" s="12">
        <f t="shared" si="1102"/>
        <v>7060751.6999999993</v>
      </c>
      <c r="N616" s="12">
        <f t="shared" si="1103"/>
        <v>3608958</v>
      </c>
      <c r="O616" s="12">
        <f t="shared" si="1104"/>
        <v>5023436.6999999993</v>
      </c>
      <c r="P616" s="12">
        <f t="shared" si="1105"/>
        <v>3178211.4</v>
      </c>
      <c r="Q616" s="12"/>
      <c r="R616" s="12"/>
      <c r="S616" s="12">
        <f t="shared" si="1106"/>
        <v>1728807.2999999998</v>
      </c>
      <c r="T616" s="12"/>
      <c r="U616" s="12">
        <f t="shared" si="1108"/>
        <v>646119.89999999991</v>
      </c>
      <c r="V616" s="12">
        <f t="shared" si="1109"/>
        <v>203731.5</v>
      </c>
      <c r="W616" s="12">
        <f t="shared" si="1110"/>
        <v>539002.5340199999</v>
      </c>
      <c r="X616" s="12">
        <f t="shared" si="1052"/>
        <v>25929768.334019996</v>
      </c>
      <c r="Y616" s="9" t="s">
        <v>2244</v>
      </c>
      <c r="Z616" s="15">
        <v>0</v>
      </c>
      <c r="AA616" s="15">
        <v>0</v>
      </c>
      <c r="AB616" s="15">
        <v>0</v>
      </c>
      <c r="AC616" s="15">
        <v>0</v>
      </c>
      <c r="AD616" s="41"/>
    </row>
    <row r="617" spans="1:30" s="6" customFormat="1" ht="93.75" customHeight="1" x14ac:dyDescent="0.25">
      <c r="A617" s="38">
        <f>IF(OR(D617=0,D617=""),"",COUNTA($D$380:D617))</f>
        <v>218</v>
      </c>
      <c r="B617" s="9" t="s">
        <v>1070</v>
      </c>
      <c r="C617" s="11" t="s">
        <v>1071</v>
      </c>
      <c r="D617" s="15">
        <v>1975</v>
      </c>
      <c r="E617" s="12">
        <v>7876.73</v>
      </c>
      <c r="F617" s="12">
        <v>5766.55</v>
      </c>
      <c r="G617" s="12">
        <v>1812.6</v>
      </c>
      <c r="H617" s="9" t="s">
        <v>48</v>
      </c>
      <c r="I617" s="9"/>
      <c r="J617" s="9"/>
      <c r="K617" s="9"/>
      <c r="L617" s="12">
        <f t="shared" si="1101"/>
        <v>5332546.21</v>
      </c>
      <c r="M617" s="12">
        <f t="shared" si="1102"/>
        <v>9554473.4900000002</v>
      </c>
      <c r="N617" s="12">
        <f t="shared" si="1103"/>
        <v>4883572.5999999996</v>
      </c>
      <c r="O617" s="12">
        <f t="shared" si="1104"/>
        <v>6797617.9899999993</v>
      </c>
      <c r="P617" s="12">
        <f t="shared" si="1105"/>
        <v>4300694.58</v>
      </c>
      <c r="Q617" s="12"/>
      <c r="R617" s="12"/>
      <c r="S617" s="12">
        <f t="shared" si="1106"/>
        <v>2339388.81</v>
      </c>
      <c r="T617" s="12"/>
      <c r="U617" s="12">
        <f t="shared" si="1108"/>
        <v>874317.02999999991</v>
      </c>
      <c r="V617" s="12">
        <f t="shared" si="1109"/>
        <v>275685.55</v>
      </c>
      <c r="W617" s="12">
        <f t="shared" si="1110"/>
        <v>729367.8691939998</v>
      </c>
      <c r="X617" s="12">
        <f t="shared" si="1052"/>
        <v>35087664.129193991</v>
      </c>
      <c r="Y617" s="9" t="s">
        <v>2244</v>
      </c>
      <c r="Z617" s="15">
        <v>0</v>
      </c>
      <c r="AA617" s="15">
        <v>0</v>
      </c>
      <c r="AB617" s="15">
        <v>0</v>
      </c>
      <c r="AC617" s="15">
        <v>0</v>
      </c>
      <c r="AD617" s="41"/>
    </row>
    <row r="618" spans="1:30" s="6" customFormat="1" ht="93.75" customHeight="1" x14ac:dyDescent="0.25">
      <c r="A618" s="38">
        <f>IF(OR(D618=0,D618=""),"",COUNTA($D$380:D618))</f>
        <v>219</v>
      </c>
      <c r="B618" s="9" t="s">
        <v>1072</v>
      </c>
      <c r="C618" s="11" t="s">
        <v>1073</v>
      </c>
      <c r="D618" s="15">
        <v>1973</v>
      </c>
      <c r="E618" s="12">
        <v>8171.2</v>
      </c>
      <c r="F618" s="12">
        <v>5629.1</v>
      </c>
      <c r="G618" s="12">
        <v>678</v>
      </c>
      <c r="H618" s="9" t="s">
        <v>48</v>
      </c>
      <c r="I618" s="9"/>
      <c r="J618" s="9"/>
      <c r="K618" s="9"/>
      <c r="L618" s="12"/>
      <c r="M618" s="12">
        <f t="shared" si="1102"/>
        <v>9911665.5999999996</v>
      </c>
      <c r="N618" s="12">
        <f t="shared" si="1103"/>
        <v>5066144</v>
      </c>
      <c r="O618" s="12">
        <f t="shared" si="1104"/>
        <v>7051745.5999999996</v>
      </c>
      <c r="P618" s="12">
        <f t="shared" si="1105"/>
        <v>4461475.2</v>
      </c>
      <c r="Q618" s="12"/>
      <c r="R618" s="12"/>
      <c r="S618" s="12">
        <f t="shared" si="1106"/>
        <v>2426846.4</v>
      </c>
      <c r="T618" s="12"/>
      <c r="U618" s="12">
        <f t="shared" si="1108"/>
        <v>907003.2</v>
      </c>
      <c r="V618" s="12">
        <f t="shared" si="1109"/>
        <v>285992</v>
      </c>
      <c r="W618" s="12">
        <f t="shared" si="1110"/>
        <v>638252.43199999991</v>
      </c>
      <c r="X618" s="12">
        <f t="shared" si="1052"/>
        <v>30749124.431999996</v>
      </c>
      <c r="Y618" s="9" t="s">
        <v>2244</v>
      </c>
      <c r="Z618" s="15">
        <v>0</v>
      </c>
      <c r="AA618" s="15">
        <v>0</v>
      </c>
      <c r="AB618" s="15">
        <v>0</v>
      </c>
      <c r="AC618" s="15">
        <v>0</v>
      </c>
      <c r="AD618" s="41"/>
    </row>
    <row r="619" spans="1:30" s="6" customFormat="1" ht="93.75" customHeight="1" x14ac:dyDescent="0.25">
      <c r="A619" s="38">
        <f>IF(OR(D619=0,D619=""),"",COUNTA($D$380:D619))</f>
        <v>220</v>
      </c>
      <c r="B619" s="9" t="s">
        <v>1074</v>
      </c>
      <c r="C619" s="11" t="s">
        <v>1075</v>
      </c>
      <c r="D619" s="15">
        <v>1974</v>
      </c>
      <c r="E619" s="12">
        <v>7690.2</v>
      </c>
      <c r="F619" s="12">
        <v>5708.1</v>
      </c>
      <c r="G619" s="9">
        <v>0</v>
      </c>
      <c r="H619" s="9" t="s">
        <v>48</v>
      </c>
      <c r="I619" s="9"/>
      <c r="J619" s="9"/>
      <c r="K619" s="9"/>
      <c r="L619" s="12">
        <f t="shared" ref="L619:L624" si="1111">677*E619</f>
        <v>5206265.3999999994</v>
      </c>
      <c r="M619" s="12">
        <f t="shared" si="1102"/>
        <v>9328212.5999999996</v>
      </c>
      <c r="N619" s="12">
        <f t="shared" si="1103"/>
        <v>4767924</v>
      </c>
      <c r="O619" s="12">
        <f t="shared" si="1104"/>
        <v>6636642.5999999996</v>
      </c>
      <c r="P619" s="12">
        <f t="shared" si="1105"/>
        <v>4198849.2</v>
      </c>
      <c r="Q619" s="12"/>
      <c r="R619" s="12"/>
      <c r="S619" s="12">
        <f t="shared" si="1106"/>
        <v>2283989.4</v>
      </c>
      <c r="T619" s="12">
        <f t="shared" ref="T619:T623" si="1112">2771*E619</f>
        <v>21309544.199999999</v>
      </c>
      <c r="U619" s="12">
        <f t="shared" si="1108"/>
        <v>853612.2</v>
      </c>
      <c r="V619" s="12">
        <f t="shared" si="1109"/>
        <v>269157</v>
      </c>
      <c r="W619" s="12">
        <f t="shared" si="1110"/>
        <v>1168119.8474399999</v>
      </c>
      <c r="X619" s="12">
        <f t="shared" si="1052"/>
        <v>56022316.447439998</v>
      </c>
      <c r="Y619" s="9" t="s">
        <v>2244</v>
      </c>
      <c r="Z619" s="15">
        <v>0</v>
      </c>
      <c r="AA619" s="15">
        <v>0</v>
      </c>
      <c r="AB619" s="15">
        <v>0</v>
      </c>
      <c r="AC619" s="15">
        <v>0</v>
      </c>
      <c r="AD619" s="41"/>
    </row>
    <row r="620" spans="1:30" s="6" customFormat="1" ht="93.75" customHeight="1" x14ac:dyDescent="0.25">
      <c r="A620" s="38">
        <f>IF(OR(D620=0,D620=""),"",COUNTA($D$380:D620))</f>
        <v>221</v>
      </c>
      <c r="B620" s="9" t="s">
        <v>1076</v>
      </c>
      <c r="C620" s="11" t="s">
        <v>1077</v>
      </c>
      <c r="D620" s="15">
        <v>1975</v>
      </c>
      <c r="E620" s="12">
        <v>8168.43</v>
      </c>
      <c r="F620" s="12">
        <v>5562.33</v>
      </c>
      <c r="G620" s="9">
        <v>2606.1</v>
      </c>
      <c r="H620" s="9" t="s">
        <v>48</v>
      </c>
      <c r="I620" s="9"/>
      <c r="J620" s="9"/>
      <c r="K620" s="9"/>
      <c r="L620" s="12">
        <f t="shared" si="1111"/>
        <v>5530027.1100000003</v>
      </c>
      <c r="M620" s="12">
        <f t="shared" si="1102"/>
        <v>9908305.5899999999</v>
      </c>
      <c r="N620" s="12">
        <f t="shared" si="1103"/>
        <v>5064426.6000000006</v>
      </c>
      <c r="O620" s="12">
        <f t="shared" si="1104"/>
        <v>7049355.0899999999</v>
      </c>
      <c r="P620" s="12">
        <f t="shared" si="1105"/>
        <v>4459962.78</v>
      </c>
      <c r="Q620" s="12"/>
      <c r="R620" s="12"/>
      <c r="S620" s="12">
        <f t="shared" si="1106"/>
        <v>2426023.71</v>
      </c>
      <c r="T620" s="12">
        <f t="shared" si="1112"/>
        <v>22634719.530000001</v>
      </c>
      <c r="U620" s="12">
        <f t="shared" si="1108"/>
        <v>906695.73</v>
      </c>
      <c r="V620" s="12">
        <f t="shared" si="1109"/>
        <v>285895.05</v>
      </c>
      <c r="W620" s="12">
        <f t="shared" si="1110"/>
        <v>1240761.645396</v>
      </c>
      <c r="X620" s="12">
        <f t="shared" si="1052"/>
        <v>59506172.835395999</v>
      </c>
      <c r="Y620" s="9" t="s">
        <v>2244</v>
      </c>
      <c r="Z620" s="15">
        <v>0</v>
      </c>
      <c r="AA620" s="15">
        <v>0</v>
      </c>
      <c r="AB620" s="15">
        <v>0</v>
      </c>
      <c r="AC620" s="15">
        <v>0</v>
      </c>
      <c r="AD620" s="41"/>
    </row>
    <row r="621" spans="1:30" s="6" customFormat="1" ht="93.75" customHeight="1" x14ac:dyDescent="0.25">
      <c r="A621" s="38">
        <f>IF(OR(D621=0,D621=""),"",COUNTA($D$380:D621))</f>
        <v>222</v>
      </c>
      <c r="B621" s="9" t="s">
        <v>1078</v>
      </c>
      <c r="C621" s="11" t="s">
        <v>1079</v>
      </c>
      <c r="D621" s="15">
        <v>1973</v>
      </c>
      <c r="E621" s="12">
        <v>3994.9</v>
      </c>
      <c r="F621" s="12">
        <v>2772.7</v>
      </c>
      <c r="G621" s="12">
        <v>0</v>
      </c>
      <c r="H621" s="9" t="s">
        <v>48</v>
      </c>
      <c r="I621" s="9"/>
      <c r="J621" s="9"/>
      <c r="K621" s="9"/>
      <c r="L621" s="12">
        <f t="shared" si="1111"/>
        <v>2704547.3000000003</v>
      </c>
      <c r="M621" s="12">
        <f t="shared" si="1102"/>
        <v>4845813.7</v>
      </c>
      <c r="N621" s="12">
        <f t="shared" si="1103"/>
        <v>2476838</v>
      </c>
      <c r="O621" s="12">
        <f t="shared" si="1104"/>
        <v>3447598.7</v>
      </c>
      <c r="P621" s="12">
        <f t="shared" si="1105"/>
        <v>2181215.4</v>
      </c>
      <c r="Q621" s="12"/>
      <c r="R621" s="12">
        <f>2340*E621</f>
        <v>9348066</v>
      </c>
      <c r="S621" s="12">
        <f t="shared" si="1106"/>
        <v>1186485.3</v>
      </c>
      <c r="T621" s="12">
        <f t="shared" si="1112"/>
        <v>11069867.9</v>
      </c>
      <c r="U621" s="12">
        <f t="shared" si="1108"/>
        <v>443433.9</v>
      </c>
      <c r="V621" s="12">
        <f t="shared" si="1109"/>
        <v>139821.5</v>
      </c>
      <c r="W621" s="12">
        <f t="shared" si="1110"/>
        <v>806862.73667999997</v>
      </c>
      <c r="X621" s="12">
        <f t="shared" si="1052"/>
        <v>38650550.436680004</v>
      </c>
      <c r="Y621" s="9" t="s">
        <v>2244</v>
      </c>
      <c r="Z621" s="15">
        <v>0</v>
      </c>
      <c r="AA621" s="15">
        <v>0</v>
      </c>
      <c r="AB621" s="15">
        <v>0</v>
      </c>
      <c r="AC621" s="15">
        <v>0</v>
      </c>
      <c r="AD621" s="41"/>
    </row>
    <row r="622" spans="1:30" s="6" customFormat="1" ht="93.75" customHeight="1" x14ac:dyDescent="0.25">
      <c r="A622" s="38">
        <f>IF(OR(D622=0,D622=""),"",COUNTA($D$380:D622))</f>
        <v>223</v>
      </c>
      <c r="B622" s="9" t="s">
        <v>1080</v>
      </c>
      <c r="C622" s="11" t="s">
        <v>1081</v>
      </c>
      <c r="D622" s="15">
        <v>1975</v>
      </c>
      <c r="E622" s="12">
        <v>4076.3</v>
      </c>
      <c r="F622" s="12">
        <v>3145.7</v>
      </c>
      <c r="G622" s="9">
        <v>12.8</v>
      </c>
      <c r="H622" s="9" t="s">
        <v>48</v>
      </c>
      <c r="I622" s="9"/>
      <c r="J622" s="9"/>
      <c r="K622" s="9"/>
      <c r="L622" s="12">
        <f t="shared" si="1111"/>
        <v>2759655.1</v>
      </c>
      <c r="M622" s="12">
        <f t="shared" si="1102"/>
        <v>4944551.9000000004</v>
      </c>
      <c r="N622" s="12">
        <f t="shared" si="1103"/>
        <v>2527306</v>
      </c>
      <c r="O622" s="12">
        <f t="shared" si="1104"/>
        <v>3517846.9000000004</v>
      </c>
      <c r="P622" s="12">
        <f t="shared" si="1105"/>
        <v>2225659.8000000003</v>
      </c>
      <c r="Q622" s="12"/>
      <c r="R622" s="12"/>
      <c r="S622" s="12">
        <f t="shared" si="1106"/>
        <v>1210661.1000000001</v>
      </c>
      <c r="T622" s="12">
        <f t="shared" si="1112"/>
        <v>11295427.300000001</v>
      </c>
      <c r="U622" s="12">
        <f t="shared" si="1108"/>
        <v>452469.30000000005</v>
      </c>
      <c r="V622" s="12">
        <f t="shared" si="1109"/>
        <v>142670.5</v>
      </c>
      <c r="W622" s="12">
        <f t="shared" si="1110"/>
        <v>619178.55636000005</v>
      </c>
      <c r="X622" s="12">
        <f t="shared" si="1052"/>
        <v>29695426.456360001</v>
      </c>
      <c r="Y622" s="9" t="s">
        <v>2244</v>
      </c>
      <c r="Z622" s="15">
        <v>0</v>
      </c>
      <c r="AA622" s="15">
        <v>0</v>
      </c>
      <c r="AB622" s="15">
        <v>0</v>
      </c>
      <c r="AC622" s="15">
        <v>0</v>
      </c>
      <c r="AD622" s="41"/>
    </row>
    <row r="623" spans="1:30" s="6" customFormat="1" ht="93.75" customHeight="1" x14ac:dyDescent="0.25">
      <c r="A623" s="38">
        <f>IF(OR(D623=0,D623=""),"",COUNTA($D$380:D623))</f>
        <v>224</v>
      </c>
      <c r="B623" s="9" t="s">
        <v>1082</v>
      </c>
      <c r="C623" s="11" t="s">
        <v>1083</v>
      </c>
      <c r="D623" s="15">
        <v>1974</v>
      </c>
      <c r="E623" s="12">
        <v>5078</v>
      </c>
      <c r="F623" s="12">
        <v>3597.1</v>
      </c>
      <c r="G623" s="9">
        <v>163.19999999999999</v>
      </c>
      <c r="H623" s="9" t="s">
        <v>48</v>
      </c>
      <c r="I623" s="9"/>
      <c r="J623" s="9"/>
      <c r="K623" s="9"/>
      <c r="L623" s="12">
        <f t="shared" si="1111"/>
        <v>3437806</v>
      </c>
      <c r="M623" s="12"/>
      <c r="N623" s="12">
        <f t="shared" si="1103"/>
        <v>3148360</v>
      </c>
      <c r="O623" s="12"/>
      <c r="P623" s="12"/>
      <c r="Q623" s="12"/>
      <c r="R623" s="12"/>
      <c r="S623" s="12">
        <f t="shared" si="1106"/>
        <v>1508166</v>
      </c>
      <c r="T623" s="12">
        <f t="shared" si="1112"/>
        <v>14071138</v>
      </c>
      <c r="U623" s="12">
        <f t="shared" si="1108"/>
        <v>563658</v>
      </c>
      <c r="V623" s="12">
        <f t="shared" si="1109"/>
        <v>177730</v>
      </c>
      <c r="W623" s="12">
        <f t="shared" si="1110"/>
        <v>486403.33919999999</v>
      </c>
      <c r="X623" s="12">
        <f t="shared" si="1052"/>
        <v>23393261.339200001</v>
      </c>
      <c r="Y623" s="9" t="s">
        <v>2244</v>
      </c>
      <c r="Z623" s="15">
        <v>0</v>
      </c>
      <c r="AA623" s="15">
        <v>0</v>
      </c>
      <c r="AB623" s="15">
        <v>0</v>
      </c>
      <c r="AC623" s="15">
        <v>0</v>
      </c>
      <c r="AD623" s="41"/>
    </row>
    <row r="624" spans="1:30" s="6" customFormat="1" ht="93.75" customHeight="1" x14ac:dyDescent="0.25">
      <c r="A624" s="38">
        <f>IF(OR(D624=0,D624=""),"",COUNTA($D$380:D624))</f>
        <v>225</v>
      </c>
      <c r="B624" s="9" t="s">
        <v>1084</v>
      </c>
      <c r="C624" s="11" t="s">
        <v>1085</v>
      </c>
      <c r="D624" s="15">
        <v>1975</v>
      </c>
      <c r="E624" s="12">
        <v>4411.2</v>
      </c>
      <c r="F624" s="12">
        <v>3359</v>
      </c>
      <c r="G624" s="12">
        <v>1052.2</v>
      </c>
      <c r="H624" s="9" t="s">
        <v>48</v>
      </c>
      <c r="I624" s="9"/>
      <c r="J624" s="9"/>
      <c r="K624" s="9"/>
      <c r="L624" s="12">
        <f t="shared" si="1111"/>
        <v>2986382.4</v>
      </c>
      <c r="M624" s="12">
        <f>1213*E624</f>
        <v>5350785.5999999996</v>
      </c>
      <c r="N624" s="12">
        <f t="shared" si="1103"/>
        <v>2734944</v>
      </c>
      <c r="O624" s="12">
        <f t="shared" ref="O624:O626" si="1113">863*E624</f>
        <v>3806865.5999999996</v>
      </c>
      <c r="P624" s="12">
        <f t="shared" ref="P624:P626" si="1114">546*E624</f>
        <v>2408515.1999999997</v>
      </c>
      <c r="Q624" s="12"/>
      <c r="R624" s="12"/>
      <c r="S624" s="12">
        <f t="shared" si="1106"/>
        <v>1310126.3999999999</v>
      </c>
      <c r="T624" s="12"/>
      <c r="U624" s="12">
        <f t="shared" si="1108"/>
        <v>489643.19999999995</v>
      </c>
      <c r="V624" s="12">
        <f t="shared" si="1109"/>
        <v>154392</v>
      </c>
      <c r="W624" s="12"/>
      <c r="X624" s="12">
        <f t="shared" si="1052"/>
        <v>19241654.399999999</v>
      </c>
      <c r="Y624" s="9" t="s">
        <v>2244</v>
      </c>
      <c r="Z624" s="15">
        <v>0</v>
      </c>
      <c r="AA624" s="15">
        <v>0</v>
      </c>
      <c r="AB624" s="15">
        <v>0</v>
      </c>
      <c r="AC624" s="15">
        <v>0</v>
      </c>
      <c r="AD624" s="41"/>
    </row>
    <row r="625" spans="1:30" s="6" customFormat="1" ht="93.75" customHeight="1" x14ac:dyDescent="0.25">
      <c r="A625" s="38">
        <f>IF(OR(D625=0,D625=""),"",COUNTA($D$380:D625))</f>
        <v>226</v>
      </c>
      <c r="B625" s="9" t="s">
        <v>1086</v>
      </c>
      <c r="C625" s="11" t="s">
        <v>1087</v>
      </c>
      <c r="D625" s="15">
        <v>1973</v>
      </c>
      <c r="E625" s="12">
        <v>6220.5</v>
      </c>
      <c r="F625" s="12">
        <v>4316.5</v>
      </c>
      <c r="G625" s="12">
        <v>264.10000000000002</v>
      </c>
      <c r="H625" s="9" t="s">
        <v>48</v>
      </c>
      <c r="I625" s="9"/>
      <c r="J625" s="9"/>
      <c r="K625" s="9"/>
      <c r="L625" s="12"/>
      <c r="M625" s="12"/>
      <c r="N625" s="12">
        <f t="shared" si="1103"/>
        <v>3856710</v>
      </c>
      <c r="O625" s="12">
        <f t="shared" si="1113"/>
        <v>5368291.5</v>
      </c>
      <c r="P625" s="12">
        <f t="shared" si="1114"/>
        <v>3396393</v>
      </c>
      <c r="Q625" s="12"/>
      <c r="R625" s="12"/>
      <c r="S625" s="12">
        <f t="shared" si="1106"/>
        <v>1847488.5</v>
      </c>
      <c r="T625" s="12"/>
      <c r="U625" s="12">
        <f t="shared" si="1108"/>
        <v>690475.5</v>
      </c>
      <c r="V625" s="12">
        <f t="shared" si="1109"/>
        <v>217717.5</v>
      </c>
      <c r="W625" s="12">
        <f t="shared" ref="W625:W630" si="1115">(L625+M625+N625+O625+P625+Q625+R625+S625+T625+U625)*0.0214</f>
        <v>324410.27189999999</v>
      </c>
      <c r="X625" s="12">
        <f t="shared" si="1052"/>
        <v>15701486.2719</v>
      </c>
      <c r="Y625" s="9" t="s">
        <v>2244</v>
      </c>
      <c r="Z625" s="15">
        <v>0</v>
      </c>
      <c r="AA625" s="15">
        <v>0</v>
      </c>
      <c r="AB625" s="15">
        <v>0</v>
      </c>
      <c r="AC625" s="15">
        <v>0</v>
      </c>
      <c r="AD625" s="41"/>
    </row>
    <row r="626" spans="1:30" s="6" customFormat="1" ht="93.75" customHeight="1" x14ac:dyDescent="0.25">
      <c r="A626" s="38">
        <f>IF(OR(D626=0,D626=""),"",COUNTA($D$380:D626))</f>
        <v>227</v>
      </c>
      <c r="B626" s="9" t="s">
        <v>1088</v>
      </c>
      <c r="C626" s="11" t="s">
        <v>1089</v>
      </c>
      <c r="D626" s="15">
        <v>1974</v>
      </c>
      <c r="E626" s="12">
        <v>4533.7</v>
      </c>
      <c r="F626" s="12">
        <v>4208</v>
      </c>
      <c r="G626" s="12">
        <v>0</v>
      </c>
      <c r="H626" s="9" t="s">
        <v>48</v>
      </c>
      <c r="I626" s="9"/>
      <c r="J626" s="9"/>
      <c r="K626" s="9"/>
      <c r="L626" s="12">
        <f>677*E626</f>
        <v>3069314.9</v>
      </c>
      <c r="M626" s="12">
        <f>1213*E626</f>
        <v>5499378.0999999996</v>
      </c>
      <c r="N626" s="12">
        <f t="shared" si="1103"/>
        <v>2810894</v>
      </c>
      <c r="O626" s="12">
        <f t="shared" si="1113"/>
        <v>3912583.0999999996</v>
      </c>
      <c r="P626" s="12">
        <f t="shared" si="1114"/>
        <v>2475400.1999999997</v>
      </c>
      <c r="Q626" s="12"/>
      <c r="R626" s="12">
        <f>2340*E626</f>
        <v>10608858</v>
      </c>
      <c r="S626" s="12"/>
      <c r="T626" s="12">
        <f>2771*E626</f>
        <v>12562882.699999999</v>
      </c>
      <c r="U626" s="12">
        <f t="shared" si="1108"/>
        <v>503240.69999999995</v>
      </c>
      <c r="V626" s="12">
        <f t="shared" si="1109"/>
        <v>158679.5</v>
      </c>
      <c r="W626" s="12">
        <f t="shared" si="1115"/>
        <v>886870.60638000001</v>
      </c>
      <c r="X626" s="12">
        <f t="shared" si="1052"/>
        <v>42488101.806380004</v>
      </c>
      <c r="Y626" s="9" t="s">
        <v>2244</v>
      </c>
      <c r="Z626" s="15">
        <v>0</v>
      </c>
      <c r="AA626" s="15">
        <v>0</v>
      </c>
      <c r="AB626" s="15">
        <v>0</v>
      </c>
      <c r="AC626" s="15">
        <v>0</v>
      </c>
      <c r="AD626" s="41"/>
    </row>
    <row r="627" spans="1:30" s="6" customFormat="1" ht="93.75" customHeight="1" x14ac:dyDescent="0.25">
      <c r="A627" s="38">
        <f>IF(OR(D627=0,D627=""),"",COUNTA($D$380:D627))</f>
        <v>228</v>
      </c>
      <c r="B627" s="9" t="s">
        <v>1090</v>
      </c>
      <c r="C627" s="11" t="s">
        <v>1091</v>
      </c>
      <c r="D627" s="15">
        <v>1975</v>
      </c>
      <c r="E627" s="12">
        <v>11345.8</v>
      </c>
      <c r="F627" s="12">
        <v>6972.9</v>
      </c>
      <c r="G627" s="12">
        <v>3302.7</v>
      </c>
      <c r="H627" s="9" t="s">
        <v>497</v>
      </c>
      <c r="I627" s="9"/>
      <c r="J627" s="9"/>
      <c r="K627" s="9"/>
      <c r="L627" s="12">
        <f>432*E627</f>
        <v>4901385.5999999996</v>
      </c>
      <c r="M627" s="12">
        <f>1097*E627</f>
        <v>12446342.6</v>
      </c>
      <c r="N627" s="12">
        <f>633*E627</f>
        <v>7181891.3999999994</v>
      </c>
      <c r="O627" s="12">
        <f>398*E627</f>
        <v>4515628.3999999994</v>
      </c>
      <c r="P627" s="12">
        <f>670*E627</f>
        <v>7601685.9999999991</v>
      </c>
      <c r="Q627" s="12"/>
      <c r="R627" s="12"/>
      <c r="S627" s="12">
        <f>100*E627</f>
        <v>1134580</v>
      </c>
      <c r="T627" s="12">
        <f t="shared" ref="T627" si="1116">2558*E627</f>
        <v>29022556.399999999</v>
      </c>
      <c r="U627" s="12">
        <f>80*E627</f>
        <v>907664</v>
      </c>
      <c r="V627" s="12">
        <f>34*E627</f>
        <v>385757.19999999995</v>
      </c>
      <c r="W627" s="12">
        <f t="shared" si="1115"/>
        <v>1449031.1161599997</v>
      </c>
      <c r="X627" s="12">
        <f t="shared" si="1052"/>
        <v>69546522.716159999</v>
      </c>
      <c r="Y627" s="9" t="s">
        <v>2244</v>
      </c>
      <c r="Z627" s="15">
        <v>0</v>
      </c>
      <c r="AA627" s="15">
        <v>0</v>
      </c>
      <c r="AB627" s="15">
        <v>0</v>
      </c>
      <c r="AC627" s="15">
        <v>0</v>
      </c>
      <c r="AD627" s="41"/>
    </row>
    <row r="628" spans="1:30" s="6" customFormat="1" ht="93.75" customHeight="1" x14ac:dyDescent="0.25">
      <c r="A628" s="38">
        <f>IF(OR(D628=0,D628=""),"",COUNTA($D$380:D628))</f>
        <v>229</v>
      </c>
      <c r="B628" s="9" t="s">
        <v>1092</v>
      </c>
      <c r="C628" s="11" t="s">
        <v>1093</v>
      </c>
      <c r="D628" s="15">
        <v>1975</v>
      </c>
      <c r="E628" s="12">
        <v>7585.4</v>
      </c>
      <c r="F628" s="12">
        <v>5736.9</v>
      </c>
      <c r="G628" s="12">
        <v>0</v>
      </c>
      <c r="H628" s="9" t="s">
        <v>48</v>
      </c>
      <c r="I628" s="9"/>
      <c r="J628" s="9"/>
      <c r="K628" s="9"/>
      <c r="L628" s="12">
        <f t="shared" ref="L628:L630" si="1117">677*E628</f>
        <v>5135315.8</v>
      </c>
      <c r="M628" s="12">
        <f t="shared" ref="M628:M630" si="1118">1213*E628</f>
        <v>9201090.1999999993</v>
      </c>
      <c r="N628" s="12">
        <f t="shared" ref="N628:N630" si="1119">620*E628</f>
        <v>4702948</v>
      </c>
      <c r="O628" s="12">
        <f t="shared" ref="O628:O630" si="1120">863*E628</f>
        <v>6546200.1999999993</v>
      </c>
      <c r="P628" s="12">
        <f t="shared" ref="P628:P630" si="1121">546*E628</f>
        <v>4141628.4</v>
      </c>
      <c r="Q628" s="12"/>
      <c r="R628" s="12"/>
      <c r="S628" s="12">
        <f t="shared" ref="S628:S630" si="1122">297*E628</f>
        <v>2252863.7999999998</v>
      </c>
      <c r="T628" s="12">
        <f t="shared" ref="T628:T630" si="1123">2771*E628</f>
        <v>21019143.399999999</v>
      </c>
      <c r="U628" s="12">
        <f t="shared" ref="U628:U630" si="1124">111*E628</f>
        <v>841979.39999999991</v>
      </c>
      <c r="V628" s="12">
        <f t="shared" ref="V628:V630" si="1125">35*E628</f>
        <v>265489</v>
      </c>
      <c r="W628" s="12">
        <f t="shared" si="1115"/>
        <v>1152201.0208799997</v>
      </c>
      <c r="X628" s="12">
        <f t="shared" si="1052"/>
        <v>55258859.220879994</v>
      </c>
      <c r="Y628" s="9" t="s">
        <v>2244</v>
      </c>
      <c r="Z628" s="15">
        <v>0</v>
      </c>
      <c r="AA628" s="15">
        <v>0</v>
      </c>
      <c r="AB628" s="15">
        <v>0</v>
      </c>
      <c r="AC628" s="15">
        <v>0</v>
      </c>
      <c r="AD628" s="41"/>
    </row>
    <row r="629" spans="1:30" s="6" customFormat="1" ht="93.75" customHeight="1" x14ac:dyDescent="0.25">
      <c r="A629" s="38">
        <f>IF(OR(D629=0,D629=""),"",COUNTA($D$380:D629))</f>
        <v>230</v>
      </c>
      <c r="B629" s="9" t="s">
        <v>1094</v>
      </c>
      <c r="C629" s="11" t="s">
        <v>1095</v>
      </c>
      <c r="D629" s="15">
        <v>1974</v>
      </c>
      <c r="E629" s="12">
        <v>7534.6</v>
      </c>
      <c r="F629" s="12">
        <v>5708.7</v>
      </c>
      <c r="G629" s="12">
        <v>0</v>
      </c>
      <c r="H629" s="9" t="s">
        <v>48</v>
      </c>
      <c r="I629" s="9"/>
      <c r="J629" s="9"/>
      <c r="K629" s="9"/>
      <c r="L629" s="12">
        <f t="shared" si="1117"/>
        <v>5100924.2</v>
      </c>
      <c r="M629" s="12">
        <f t="shared" si="1118"/>
        <v>9139469.8000000007</v>
      </c>
      <c r="N629" s="12">
        <f t="shared" si="1119"/>
        <v>4671452</v>
      </c>
      <c r="O629" s="12">
        <f t="shared" si="1120"/>
        <v>6502359.8000000007</v>
      </c>
      <c r="P629" s="12">
        <f t="shared" si="1121"/>
        <v>4113891.6</v>
      </c>
      <c r="Q629" s="12"/>
      <c r="R629" s="12"/>
      <c r="S629" s="12">
        <f t="shared" si="1122"/>
        <v>2237776.2000000002</v>
      </c>
      <c r="T629" s="12">
        <f t="shared" si="1123"/>
        <v>20878376.600000001</v>
      </c>
      <c r="U629" s="12">
        <f t="shared" si="1124"/>
        <v>836340.60000000009</v>
      </c>
      <c r="V629" s="12">
        <f t="shared" si="1125"/>
        <v>263711</v>
      </c>
      <c r="W629" s="12">
        <f t="shared" si="1115"/>
        <v>1144484.6431200001</v>
      </c>
      <c r="X629" s="12">
        <f t="shared" si="1052"/>
        <v>54888786.443120003</v>
      </c>
      <c r="Y629" s="9" t="s">
        <v>2244</v>
      </c>
      <c r="Z629" s="15">
        <v>0</v>
      </c>
      <c r="AA629" s="15">
        <v>0</v>
      </c>
      <c r="AB629" s="15">
        <v>0</v>
      </c>
      <c r="AC629" s="15">
        <v>0</v>
      </c>
      <c r="AD629" s="41"/>
    </row>
    <row r="630" spans="1:30" s="6" customFormat="1" ht="93.75" customHeight="1" x14ac:dyDescent="0.25">
      <c r="A630" s="38">
        <f>IF(OR(D630=0,D630=""),"",COUNTA($D$380:D630))</f>
        <v>231</v>
      </c>
      <c r="B630" s="9" t="s">
        <v>1096</v>
      </c>
      <c r="C630" s="11" t="s">
        <v>1097</v>
      </c>
      <c r="D630" s="15">
        <v>1974</v>
      </c>
      <c r="E630" s="12">
        <v>7537.9</v>
      </c>
      <c r="F630" s="12">
        <v>5700.9</v>
      </c>
      <c r="G630" s="12">
        <v>59.8</v>
      </c>
      <c r="H630" s="9" t="s">
        <v>48</v>
      </c>
      <c r="I630" s="9"/>
      <c r="J630" s="9"/>
      <c r="K630" s="9"/>
      <c r="L630" s="12">
        <f t="shared" si="1117"/>
        <v>5103158.3</v>
      </c>
      <c r="M630" s="12">
        <f t="shared" si="1118"/>
        <v>9143472.6999999993</v>
      </c>
      <c r="N630" s="12">
        <f t="shared" si="1119"/>
        <v>4673498</v>
      </c>
      <c r="O630" s="12">
        <f t="shared" si="1120"/>
        <v>6505207.6999999993</v>
      </c>
      <c r="P630" s="12">
        <f t="shared" si="1121"/>
        <v>4115693.4</v>
      </c>
      <c r="Q630" s="12"/>
      <c r="R630" s="12"/>
      <c r="S630" s="12">
        <f t="shared" si="1122"/>
        <v>2238756.2999999998</v>
      </c>
      <c r="T630" s="12">
        <f t="shared" si="1123"/>
        <v>20887520.899999999</v>
      </c>
      <c r="U630" s="12">
        <f t="shared" si="1124"/>
        <v>836706.89999999991</v>
      </c>
      <c r="V630" s="12">
        <f t="shared" si="1125"/>
        <v>263826.5</v>
      </c>
      <c r="W630" s="12">
        <f t="shared" si="1115"/>
        <v>1144985.9038799999</v>
      </c>
      <c r="X630" s="12">
        <f t="shared" si="1052"/>
        <v>54912826.603879996</v>
      </c>
      <c r="Y630" s="9" t="s">
        <v>2244</v>
      </c>
      <c r="Z630" s="15">
        <v>0</v>
      </c>
      <c r="AA630" s="15">
        <v>0</v>
      </c>
      <c r="AB630" s="15">
        <v>0</v>
      </c>
      <c r="AC630" s="15">
        <v>0</v>
      </c>
      <c r="AD630" s="41"/>
    </row>
    <row r="631" spans="1:30" s="6" customFormat="1" ht="93.75" customHeight="1" x14ac:dyDescent="0.25">
      <c r="A631" s="38" t="str">
        <f>IF(OR(D631=0,D631=""),"",COUNTA($D$380:D631))</f>
        <v/>
      </c>
      <c r="B631" s="38"/>
      <c r="C631" s="39"/>
      <c r="D631" s="15"/>
      <c r="E631" s="40">
        <f>SUM(E505:E630)</f>
        <v>604654.6599999998</v>
      </c>
      <c r="F631" s="40">
        <f t="shared" ref="F631:G631" si="1126">SUM(F505:F630)</f>
        <v>444820.35</v>
      </c>
      <c r="G631" s="40">
        <f t="shared" si="1126"/>
        <v>26451.699999999993</v>
      </c>
      <c r="H631" s="9"/>
      <c r="I631" s="9"/>
      <c r="J631" s="9"/>
      <c r="K631" s="9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9"/>
      <c r="X631" s="40">
        <f t="shared" ref="X631" si="1127">SUM(X505:X630)</f>
        <v>3791250958.2622576</v>
      </c>
      <c r="Y631" s="40"/>
      <c r="Z631" s="40">
        <f t="shared" ref="Z631" si="1128">SUM(Z505:Z630)</f>
        <v>0</v>
      </c>
      <c r="AA631" s="40">
        <f t="shared" ref="AA631" si="1129">SUM(AA505:AA630)</f>
        <v>0</v>
      </c>
      <c r="AB631" s="40">
        <f t="shared" ref="AB631" si="1130">SUM(AB505:AB630)</f>
        <v>0</v>
      </c>
      <c r="AC631" s="40">
        <f t="shared" ref="AC631" si="1131">SUM(AC505:AC630)</f>
        <v>0</v>
      </c>
      <c r="AD631" s="41"/>
    </row>
    <row r="632" spans="1:30" s="6" customFormat="1" ht="93.75" customHeight="1" x14ac:dyDescent="0.25">
      <c r="A632" s="38" t="str">
        <f>IF(OR(D632=0,D632=""),"",COUNTA($D$380:D632))</f>
        <v/>
      </c>
      <c r="B632" s="38"/>
      <c r="C632" s="39" t="s">
        <v>2205</v>
      </c>
      <c r="D632" s="15"/>
      <c r="E632" s="40"/>
      <c r="F632" s="40"/>
      <c r="G632" s="40"/>
      <c r="H632" s="9"/>
      <c r="I632" s="9"/>
      <c r="J632" s="9"/>
      <c r="K632" s="9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9"/>
      <c r="X632" s="40"/>
      <c r="Y632" s="40"/>
      <c r="Z632" s="40"/>
      <c r="AA632" s="40"/>
      <c r="AB632" s="40"/>
      <c r="AC632" s="40"/>
      <c r="AD632" s="41"/>
    </row>
    <row r="633" spans="1:30" s="6" customFormat="1" ht="93.75" customHeight="1" x14ac:dyDescent="0.25">
      <c r="A633" s="38">
        <f>IF(OR(D633=0,D633=""),"",COUNTA($D$380:D633))</f>
        <v>232</v>
      </c>
      <c r="B633" s="9" t="s">
        <v>1098</v>
      </c>
      <c r="C633" s="11" t="s">
        <v>1099</v>
      </c>
      <c r="D633" s="15">
        <v>1975</v>
      </c>
      <c r="E633" s="12">
        <v>740.3</v>
      </c>
      <c r="F633" s="12">
        <v>482.5</v>
      </c>
      <c r="G633" s="12">
        <v>58.4</v>
      </c>
      <c r="H633" s="9" t="s">
        <v>39</v>
      </c>
      <c r="I633" s="9"/>
      <c r="J633" s="9"/>
      <c r="K633" s="9"/>
      <c r="L633" s="12">
        <f t="shared" ref="L633:L634" si="1132">741*E633</f>
        <v>548562.29999999993</v>
      </c>
      <c r="M633" s="12"/>
      <c r="N633" s="12">
        <f t="shared" ref="N633:N634" si="1133">754*E633</f>
        <v>558186.19999999995</v>
      </c>
      <c r="O633" s="12">
        <f t="shared" ref="O633:O634" si="1134">681*E633</f>
        <v>504144.3</v>
      </c>
      <c r="P633" s="12">
        <f t="shared" ref="P633:P634" si="1135">576*E633</f>
        <v>426412.79999999999</v>
      </c>
      <c r="Q633" s="12"/>
      <c r="R633" s="12"/>
      <c r="S633" s="12">
        <f t="shared" ref="S633" si="1136">190*E633</f>
        <v>140657</v>
      </c>
      <c r="T633" s="12">
        <f t="shared" ref="T633:T634" si="1137">4818*E633</f>
        <v>3566765.4</v>
      </c>
      <c r="U633" s="12">
        <f t="shared" ref="U633:U634" si="1138">185*E633</f>
        <v>136955.5</v>
      </c>
      <c r="V633" s="12">
        <f t="shared" ref="V633:V634" si="1139">34*E633</f>
        <v>25170.199999999997</v>
      </c>
      <c r="W633" s="12">
        <f t="shared" ref="W633:W634" si="1140">(L633+M633+N633+O633+P633+Q633+R633+S633+T633+U633)*0.0214</f>
        <v>125868.0269</v>
      </c>
      <c r="X633" s="12">
        <f t="shared" ref="X633:X643" si="1141">L633+M633+N633+O633+P633+Q633+R633+S633+T633+U633+V633+W633</f>
        <v>6032721.7269000001</v>
      </c>
      <c r="Y633" s="9" t="s">
        <v>2244</v>
      </c>
      <c r="Z633" s="15">
        <v>0</v>
      </c>
      <c r="AA633" s="15">
        <v>0</v>
      </c>
      <c r="AB633" s="15">
        <v>0</v>
      </c>
      <c r="AC633" s="15">
        <v>0</v>
      </c>
      <c r="AD633" s="41"/>
    </row>
    <row r="634" spans="1:30" s="6" customFormat="1" ht="93.75" customHeight="1" x14ac:dyDescent="0.25">
      <c r="A634" s="38">
        <f>IF(OR(D634=0,D634=""),"",COUNTA($D$380:D634))</f>
        <v>233</v>
      </c>
      <c r="B634" s="9" t="s">
        <v>1100</v>
      </c>
      <c r="C634" s="11" t="s">
        <v>1101</v>
      </c>
      <c r="D634" s="15">
        <v>1974</v>
      </c>
      <c r="E634" s="12">
        <v>604</v>
      </c>
      <c r="F634" s="12">
        <v>340.5</v>
      </c>
      <c r="G634" s="12">
        <v>262.5</v>
      </c>
      <c r="H634" s="9" t="s">
        <v>39</v>
      </c>
      <c r="I634" s="9"/>
      <c r="J634" s="9"/>
      <c r="K634" s="9"/>
      <c r="L634" s="12">
        <f t="shared" si="1132"/>
        <v>447564</v>
      </c>
      <c r="M634" s="12"/>
      <c r="N634" s="12">
        <f t="shared" si="1133"/>
        <v>455416</v>
      </c>
      <c r="O634" s="12">
        <f t="shared" si="1134"/>
        <v>411324</v>
      </c>
      <c r="P634" s="12">
        <f t="shared" si="1135"/>
        <v>347904</v>
      </c>
      <c r="Q634" s="12"/>
      <c r="R634" s="12">
        <f>5443*E634</f>
        <v>3287572</v>
      </c>
      <c r="S634" s="12"/>
      <c r="T634" s="12">
        <f t="shared" si="1137"/>
        <v>2910072</v>
      </c>
      <c r="U634" s="12">
        <f t="shared" si="1138"/>
        <v>111740</v>
      </c>
      <c r="V634" s="12">
        <f t="shared" si="1139"/>
        <v>20536</v>
      </c>
      <c r="W634" s="12">
        <f t="shared" si="1140"/>
        <v>170592.06879999998</v>
      </c>
      <c r="X634" s="12">
        <f t="shared" si="1141"/>
        <v>8162720.0687999995</v>
      </c>
      <c r="Y634" s="9" t="s">
        <v>2244</v>
      </c>
      <c r="Z634" s="15">
        <v>0</v>
      </c>
      <c r="AA634" s="15">
        <v>0</v>
      </c>
      <c r="AB634" s="15">
        <v>0</v>
      </c>
      <c r="AC634" s="15">
        <v>0</v>
      </c>
      <c r="AD634" s="41"/>
    </row>
    <row r="635" spans="1:30" s="6" customFormat="1" ht="93.75" customHeight="1" x14ac:dyDescent="0.25">
      <c r="A635" s="38">
        <f>IF(OR(D635=0,D635=""),"",COUNTA($D$380:D635))</f>
        <v>234</v>
      </c>
      <c r="B635" s="9" t="s">
        <v>1102</v>
      </c>
      <c r="C635" s="11" t="s">
        <v>1103</v>
      </c>
      <c r="D635" s="15">
        <v>1972</v>
      </c>
      <c r="E635" s="12">
        <v>3479</v>
      </c>
      <c r="F635" s="12">
        <v>2466.4</v>
      </c>
      <c r="G635" s="12">
        <v>0</v>
      </c>
      <c r="H635" s="9" t="s">
        <v>102</v>
      </c>
      <c r="I635" s="9"/>
      <c r="J635" s="9"/>
      <c r="K635" s="9"/>
      <c r="L635" s="12">
        <f>677*E635</f>
        <v>2355283</v>
      </c>
      <c r="M635" s="12"/>
      <c r="N635" s="12">
        <f>620*E635</f>
        <v>2156980</v>
      </c>
      <c r="O635" s="12">
        <f>863*E635</f>
        <v>3002377</v>
      </c>
      <c r="P635" s="12">
        <f>546*E635</f>
        <v>1899534</v>
      </c>
      <c r="Q635" s="12"/>
      <c r="R635" s="12"/>
      <c r="S635" s="12"/>
      <c r="T635" s="12"/>
      <c r="U635" s="12">
        <f>111*E635</f>
        <v>386169</v>
      </c>
      <c r="V635" s="12">
        <f>35*E635</f>
        <v>121765</v>
      </c>
      <c r="W635" s="9"/>
      <c r="X635" s="12">
        <f t="shared" si="1141"/>
        <v>9922108</v>
      </c>
      <c r="Y635" s="9" t="s">
        <v>2244</v>
      </c>
      <c r="Z635" s="15">
        <v>0</v>
      </c>
      <c r="AA635" s="15">
        <v>0</v>
      </c>
      <c r="AB635" s="15">
        <v>0</v>
      </c>
      <c r="AC635" s="15">
        <v>0</v>
      </c>
      <c r="AD635" s="41"/>
    </row>
    <row r="636" spans="1:30" s="6" customFormat="1" ht="93.75" customHeight="1" x14ac:dyDescent="0.25">
      <c r="A636" s="38">
        <f>IF(OR(D636=0,D636=""),"",COUNTA($D$380:D636))</f>
        <v>235</v>
      </c>
      <c r="B636" s="9" t="s">
        <v>1104</v>
      </c>
      <c r="C636" s="11" t="s">
        <v>1105</v>
      </c>
      <c r="D636" s="15">
        <v>1974</v>
      </c>
      <c r="E636" s="12">
        <v>430.7</v>
      </c>
      <c r="F636" s="12">
        <v>280.3</v>
      </c>
      <c r="G636" s="12">
        <v>150.4</v>
      </c>
      <c r="H636" s="9" t="s">
        <v>99</v>
      </c>
      <c r="I636" s="9"/>
      <c r="J636" s="9"/>
      <c r="K636" s="9"/>
      <c r="L636" s="12">
        <f t="shared" ref="L636:L637" si="1142">741*E636</f>
        <v>319148.7</v>
      </c>
      <c r="M636" s="12"/>
      <c r="N636" s="12">
        <f t="shared" ref="N636:N637" si="1143">754*E636</f>
        <v>324747.8</v>
      </c>
      <c r="O636" s="12">
        <f t="shared" ref="O636:O637" si="1144">681*E636</f>
        <v>293306.7</v>
      </c>
      <c r="P636" s="12"/>
      <c r="Q636" s="12"/>
      <c r="R636" s="12"/>
      <c r="S636" s="12"/>
      <c r="T636" s="12">
        <f t="shared" ref="T636:T637" si="1145">4818*E636</f>
        <v>2075112.5999999999</v>
      </c>
      <c r="U636" s="12">
        <f t="shared" ref="U636:U637" si="1146">185*E636</f>
        <v>79679.5</v>
      </c>
      <c r="V636" s="12">
        <f t="shared" ref="V636:V637" si="1147">34*E636</f>
        <v>14643.8</v>
      </c>
      <c r="W636" s="12">
        <f t="shared" ref="W636:W637" si="1148">(L636+M636+N636+O636+P636+Q636+R636+S636+T636+U636)*0.0214</f>
        <v>66168.69941999999</v>
      </c>
      <c r="X636" s="12">
        <f t="shared" si="1141"/>
        <v>3172807.7994199996</v>
      </c>
      <c r="Y636" s="9" t="s">
        <v>2244</v>
      </c>
      <c r="Z636" s="15">
        <v>0</v>
      </c>
      <c r="AA636" s="15">
        <v>0</v>
      </c>
      <c r="AB636" s="15">
        <v>0</v>
      </c>
      <c r="AC636" s="15">
        <v>0</v>
      </c>
      <c r="AD636" s="41"/>
    </row>
    <row r="637" spans="1:30" s="6" customFormat="1" ht="93.75" customHeight="1" x14ac:dyDescent="0.25">
      <c r="A637" s="38">
        <f>IF(OR(D637=0,D637=""),"",COUNTA($D$380:D637))</f>
        <v>236</v>
      </c>
      <c r="B637" s="9" t="s">
        <v>1106</v>
      </c>
      <c r="C637" s="11" t="s">
        <v>1107</v>
      </c>
      <c r="D637" s="15">
        <v>1975</v>
      </c>
      <c r="E637" s="12">
        <v>132.19999999999999</v>
      </c>
      <c r="F637" s="12">
        <v>121.2</v>
      </c>
      <c r="G637" s="12">
        <v>0</v>
      </c>
      <c r="H637" s="9" t="s">
        <v>99</v>
      </c>
      <c r="I637" s="9"/>
      <c r="J637" s="9"/>
      <c r="K637" s="9"/>
      <c r="L637" s="12">
        <f t="shared" si="1142"/>
        <v>97960.2</v>
      </c>
      <c r="M637" s="12"/>
      <c r="N637" s="12">
        <f t="shared" si="1143"/>
        <v>99678.799999999988</v>
      </c>
      <c r="O637" s="12">
        <f t="shared" si="1144"/>
        <v>90028.2</v>
      </c>
      <c r="P637" s="12"/>
      <c r="Q637" s="12"/>
      <c r="R637" s="12">
        <f t="shared" ref="R637:R641" si="1149">5443*E637</f>
        <v>719564.6</v>
      </c>
      <c r="S637" s="12">
        <f t="shared" ref="S637" si="1150">190*E637</f>
        <v>25117.999999999996</v>
      </c>
      <c r="T637" s="12">
        <f t="shared" si="1145"/>
        <v>636939.6</v>
      </c>
      <c r="U637" s="12">
        <f t="shared" si="1146"/>
        <v>24456.999999999996</v>
      </c>
      <c r="V637" s="12">
        <f t="shared" si="1147"/>
        <v>4494.7999999999993</v>
      </c>
      <c r="W637" s="12">
        <f t="shared" si="1148"/>
        <v>36246.172959999996</v>
      </c>
      <c r="X637" s="12">
        <f t="shared" si="1141"/>
        <v>1734487.3729599998</v>
      </c>
      <c r="Y637" s="9" t="s">
        <v>2244</v>
      </c>
      <c r="Z637" s="15">
        <v>0</v>
      </c>
      <c r="AA637" s="15">
        <v>0</v>
      </c>
      <c r="AB637" s="15">
        <v>0</v>
      </c>
      <c r="AC637" s="15">
        <v>0</v>
      </c>
      <c r="AD637" s="41"/>
    </row>
    <row r="638" spans="1:30" s="6" customFormat="1" ht="93.75" customHeight="1" x14ac:dyDescent="0.25">
      <c r="A638" s="38">
        <f>IF(OR(D638=0,D638=""),"",COUNTA($D$380:D638))</f>
        <v>237</v>
      </c>
      <c r="B638" s="9" t="s">
        <v>1108</v>
      </c>
      <c r="C638" s="11" t="s">
        <v>1109</v>
      </c>
      <c r="D638" s="15">
        <v>1975</v>
      </c>
      <c r="E638" s="12">
        <v>306.8</v>
      </c>
      <c r="F638" s="12">
        <v>274.7</v>
      </c>
      <c r="G638" s="12">
        <v>32.1</v>
      </c>
      <c r="H638" s="9" t="s">
        <v>99</v>
      </c>
      <c r="I638" s="9"/>
      <c r="J638" s="9"/>
      <c r="K638" s="9"/>
      <c r="L638" s="12"/>
      <c r="M638" s="12"/>
      <c r="N638" s="12"/>
      <c r="O638" s="12"/>
      <c r="P638" s="12"/>
      <c r="Q638" s="12"/>
      <c r="R638" s="12">
        <f t="shared" si="1149"/>
        <v>1669912.4000000001</v>
      </c>
      <c r="S638" s="12"/>
      <c r="T638" s="12"/>
      <c r="U638" s="12"/>
      <c r="V638" s="12"/>
      <c r="W638" s="9"/>
      <c r="X638" s="12">
        <f t="shared" si="1141"/>
        <v>1669912.4000000001</v>
      </c>
      <c r="Y638" s="9" t="s">
        <v>2244</v>
      </c>
      <c r="Z638" s="15">
        <v>0</v>
      </c>
      <c r="AA638" s="15">
        <v>0</v>
      </c>
      <c r="AB638" s="15">
        <v>0</v>
      </c>
      <c r="AC638" s="15">
        <v>0</v>
      </c>
      <c r="AD638" s="41"/>
    </row>
    <row r="639" spans="1:30" s="6" customFormat="1" ht="93.75" customHeight="1" x14ac:dyDescent="0.25">
      <c r="A639" s="38">
        <f>IF(OR(D639=0,D639=""),"",COUNTA($D$380:D639))</f>
        <v>238</v>
      </c>
      <c r="B639" s="9" t="s">
        <v>1110</v>
      </c>
      <c r="C639" s="11" t="s">
        <v>1111</v>
      </c>
      <c r="D639" s="15">
        <v>1974</v>
      </c>
      <c r="E639" s="12">
        <v>409.1</v>
      </c>
      <c r="F639" s="12">
        <v>370.6</v>
      </c>
      <c r="G639" s="12">
        <v>38.5</v>
      </c>
      <c r="H639" s="9" t="s">
        <v>99</v>
      </c>
      <c r="I639" s="9"/>
      <c r="J639" s="9"/>
      <c r="K639" s="9"/>
      <c r="L639" s="12"/>
      <c r="M639" s="12"/>
      <c r="N639" s="12"/>
      <c r="O639" s="12"/>
      <c r="P639" s="12"/>
      <c r="Q639" s="12"/>
      <c r="R639" s="12">
        <f t="shared" si="1149"/>
        <v>2226731.3000000003</v>
      </c>
      <c r="S639" s="12"/>
      <c r="T639" s="12"/>
      <c r="U639" s="12"/>
      <c r="V639" s="12"/>
      <c r="W639" s="9"/>
      <c r="X639" s="12">
        <f t="shared" si="1141"/>
        <v>2226731.3000000003</v>
      </c>
      <c r="Y639" s="9" t="s">
        <v>2244</v>
      </c>
      <c r="Z639" s="15">
        <v>0</v>
      </c>
      <c r="AA639" s="15">
        <v>0</v>
      </c>
      <c r="AB639" s="15">
        <v>0</v>
      </c>
      <c r="AC639" s="15">
        <v>0</v>
      </c>
      <c r="AD639" s="41"/>
    </row>
    <row r="640" spans="1:30" s="6" customFormat="1" ht="93.75" customHeight="1" x14ac:dyDescent="0.25">
      <c r="A640" s="38">
        <f>IF(OR(D640=0,D640=""),"",COUNTA($D$380:D640))</f>
        <v>239</v>
      </c>
      <c r="B640" s="57" t="s">
        <v>1112</v>
      </c>
      <c r="C640" s="11" t="s">
        <v>1113</v>
      </c>
      <c r="D640" s="15">
        <v>1974</v>
      </c>
      <c r="E640" s="12">
        <v>389</v>
      </c>
      <c r="F640" s="12">
        <v>354.3</v>
      </c>
      <c r="G640" s="12">
        <v>34.700000000000003</v>
      </c>
      <c r="H640" s="9" t="s">
        <v>99</v>
      </c>
      <c r="I640" s="9"/>
      <c r="J640" s="9"/>
      <c r="K640" s="9"/>
      <c r="L640" s="12"/>
      <c r="M640" s="12"/>
      <c r="N640" s="12"/>
      <c r="O640" s="12"/>
      <c r="P640" s="12"/>
      <c r="Q640" s="12"/>
      <c r="R640" s="12">
        <f t="shared" si="1149"/>
        <v>2117327</v>
      </c>
      <c r="S640" s="12"/>
      <c r="T640" s="12"/>
      <c r="U640" s="12"/>
      <c r="V640" s="12"/>
      <c r="W640" s="9"/>
      <c r="X640" s="12">
        <f t="shared" si="1141"/>
        <v>2117327</v>
      </c>
      <c r="Y640" s="9" t="s">
        <v>2244</v>
      </c>
      <c r="Z640" s="15">
        <v>0</v>
      </c>
      <c r="AA640" s="15">
        <v>0</v>
      </c>
      <c r="AB640" s="15">
        <v>0</v>
      </c>
      <c r="AC640" s="15">
        <v>0</v>
      </c>
      <c r="AD640" s="41"/>
    </row>
    <row r="641" spans="1:30" s="6" customFormat="1" ht="93.75" customHeight="1" x14ac:dyDescent="0.25">
      <c r="A641" s="38">
        <f>IF(OR(D641=0,D641=""),"",COUNTA($D$380:D641))</f>
        <v>240</v>
      </c>
      <c r="B641" s="9" t="s">
        <v>1114</v>
      </c>
      <c r="C641" s="11" t="s">
        <v>1115</v>
      </c>
      <c r="D641" s="15">
        <v>1973</v>
      </c>
      <c r="E641" s="12">
        <v>424.8</v>
      </c>
      <c r="F641" s="12">
        <v>380.9</v>
      </c>
      <c r="G641" s="12">
        <v>43.9</v>
      </c>
      <c r="H641" s="9" t="s">
        <v>99</v>
      </c>
      <c r="I641" s="9"/>
      <c r="J641" s="9"/>
      <c r="K641" s="9"/>
      <c r="L641" s="12"/>
      <c r="M641" s="12"/>
      <c r="N641" s="12"/>
      <c r="O641" s="12"/>
      <c r="P641" s="12"/>
      <c r="Q641" s="12"/>
      <c r="R641" s="12">
        <f t="shared" si="1149"/>
        <v>2312186.4</v>
      </c>
      <c r="S641" s="12"/>
      <c r="T641" s="12"/>
      <c r="U641" s="12"/>
      <c r="V641" s="12"/>
      <c r="W641" s="9"/>
      <c r="X641" s="12">
        <f t="shared" si="1141"/>
        <v>2312186.4</v>
      </c>
      <c r="Y641" s="9" t="s">
        <v>2244</v>
      </c>
      <c r="Z641" s="15">
        <v>0</v>
      </c>
      <c r="AA641" s="15">
        <v>0</v>
      </c>
      <c r="AB641" s="15">
        <v>0</v>
      </c>
      <c r="AC641" s="15">
        <v>0</v>
      </c>
      <c r="AD641" s="41"/>
    </row>
    <row r="642" spans="1:30" s="6" customFormat="1" ht="93.75" customHeight="1" x14ac:dyDescent="0.25">
      <c r="A642" s="38">
        <f>IF(OR(D642=0,D642=""),"",COUNTA($D$380:D642))</f>
        <v>241</v>
      </c>
      <c r="B642" s="9" t="s">
        <v>1116</v>
      </c>
      <c r="C642" s="11" t="s">
        <v>1117</v>
      </c>
      <c r="D642" s="15">
        <v>1971</v>
      </c>
      <c r="E642" s="12">
        <v>1393.4</v>
      </c>
      <c r="F642" s="12">
        <v>1234.3</v>
      </c>
      <c r="G642" s="12">
        <v>0</v>
      </c>
      <c r="H642" s="9" t="s">
        <v>102</v>
      </c>
      <c r="I642" s="9"/>
      <c r="J642" s="9"/>
      <c r="K642" s="9"/>
      <c r="L642" s="12">
        <f t="shared" ref="L642:L643" si="1151">677*E642</f>
        <v>943331.8</v>
      </c>
      <c r="M642" s="12"/>
      <c r="N642" s="12">
        <f t="shared" ref="N642:N643" si="1152">620*E642</f>
        <v>863908</v>
      </c>
      <c r="O642" s="12">
        <f t="shared" ref="O642:O643" si="1153">863*E642</f>
        <v>1202504.2000000002</v>
      </c>
      <c r="P642" s="12">
        <f t="shared" ref="P642:P643" si="1154">546*E642</f>
        <v>760796.4</v>
      </c>
      <c r="Q642" s="12"/>
      <c r="R642" s="12"/>
      <c r="S642" s="12"/>
      <c r="T642" s="12"/>
      <c r="U642" s="12">
        <f t="shared" ref="U642:U643" si="1155">111*E642</f>
        <v>154667.40000000002</v>
      </c>
      <c r="V642" s="12">
        <f t="shared" ref="V642:V643" si="1156">35*E642</f>
        <v>48769</v>
      </c>
      <c r="W642" s="9"/>
      <c r="X642" s="12">
        <f t="shared" si="1141"/>
        <v>3973976.8</v>
      </c>
      <c r="Y642" s="9" t="s">
        <v>2244</v>
      </c>
      <c r="Z642" s="15">
        <v>0</v>
      </c>
      <c r="AA642" s="15">
        <v>0</v>
      </c>
      <c r="AB642" s="15">
        <v>0</v>
      </c>
      <c r="AC642" s="15">
        <v>0</v>
      </c>
      <c r="AD642" s="41"/>
    </row>
    <row r="643" spans="1:30" s="6" customFormat="1" ht="93.75" customHeight="1" x14ac:dyDescent="0.25">
      <c r="A643" s="38">
        <f>IF(OR(D643=0,D643=""),"",COUNTA($D$380:D643))</f>
        <v>242</v>
      </c>
      <c r="B643" s="9" t="s">
        <v>1118</v>
      </c>
      <c r="C643" s="11" t="s">
        <v>1119</v>
      </c>
      <c r="D643" s="15">
        <v>1973</v>
      </c>
      <c r="E643" s="12">
        <v>1387.9</v>
      </c>
      <c r="F643" s="12">
        <v>1230.5999999999999</v>
      </c>
      <c r="G643" s="12">
        <v>0</v>
      </c>
      <c r="H643" s="9" t="s">
        <v>102</v>
      </c>
      <c r="I643" s="9"/>
      <c r="J643" s="9"/>
      <c r="K643" s="9"/>
      <c r="L643" s="12">
        <f t="shared" si="1151"/>
        <v>939608.3</v>
      </c>
      <c r="M643" s="12"/>
      <c r="N643" s="12">
        <f t="shared" si="1152"/>
        <v>860498</v>
      </c>
      <c r="O643" s="12">
        <f t="shared" si="1153"/>
        <v>1197757.7000000002</v>
      </c>
      <c r="P643" s="12">
        <f t="shared" si="1154"/>
        <v>757793.4</v>
      </c>
      <c r="Q643" s="12"/>
      <c r="R643" s="12"/>
      <c r="S643" s="12"/>
      <c r="T643" s="12"/>
      <c r="U643" s="12">
        <f t="shared" si="1155"/>
        <v>154056.90000000002</v>
      </c>
      <c r="V643" s="12">
        <f t="shared" si="1156"/>
        <v>48576.5</v>
      </c>
      <c r="W643" s="9"/>
      <c r="X643" s="12">
        <f t="shared" si="1141"/>
        <v>3958290.8</v>
      </c>
      <c r="Y643" s="9" t="s">
        <v>2244</v>
      </c>
      <c r="Z643" s="15">
        <v>0</v>
      </c>
      <c r="AA643" s="15">
        <v>0</v>
      </c>
      <c r="AB643" s="15">
        <v>0</v>
      </c>
      <c r="AC643" s="15">
        <v>0</v>
      </c>
      <c r="AD643" s="41"/>
    </row>
    <row r="644" spans="1:30" s="6" customFormat="1" ht="93.75" customHeight="1" x14ac:dyDescent="0.25">
      <c r="A644" s="38" t="str">
        <f>IF(OR(D644=0,D644=""),"",COUNTA($D$380:D644))</f>
        <v/>
      </c>
      <c r="B644" s="9"/>
      <c r="C644" s="39"/>
      <c r="D644" s="15"/>
      <c r="E644" s="40">
        <f>SUM(E633:E643)</f>
        <v>9697.2000000000007</v>
      </c>
      <c r="F644" s="40">
        <f t="shared" ref="F644:G644" si="1157">SUM(F633:F643)</f>
        <v>7536.2999999999993</v>
      </c>
      <c r="G644" s="40">
        <f t="shared" si="1157"/>
        <v>620.5</v>
      </c>
      <c r="H644" s="9"/>
      <c r="I644" s="9"/>
      <c r="J644" s="9"/>
      <c r="K644" s="9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9"/>
      <c r="X644" s="40">
        <f t="shared" ref="X644" si="1158">SUM(X633:X643)</f>
        <v>45283269.668079995</v>
      </c>
      <c r="Y644" s="40"/>
      <c r="Z644" s="40">
        <f t="shared" ref="Z644" si="1159">SUM(Z633:Z643)</f>
        <v>0</v>
      </c>
      <c r="AA644" s="40">
        <f t="shared" ref="AA644" si="1160">SUM(AA633:AA643)</f>
        <v>0</v>
      </c>
      <c r="AB644" s="40">
        <f t="shared" ref="AB644" si="1161">SUM(AB633:AB643)</f>
        <v>0</v>
      </c>
      <c r="AC644" s="40">
        <f t="shared" ref="AC644" si="1162">SUM(AC633:AC643)</f>
        <v>0</v>
      </c>
      <c r="AD644" s="41"/>
    </row>
    <row r="645" spans="1:30" s="6" customFormat="1" ht="93.75" customHeight="1" x14ac:dyDescent="0.25">
      <c r="A645" s="38" t="str">
        <f>IF(OR(D645=0,D645=""),"",COUNTA($D$380:D645))</f>
        <v/>
      </c>
      <c r="B645" s="9"/>
      <c r="C645" s="39" t="s">
        <v>2254</v>
      </c>
      <c r="D645" s="15"/>
      <c r="E645" s="12"/>
      <c r="F645" s="12"/>
      <c r="G645" s="12"/>
      <c r="H645" s="9"/>
      <c r="I645" s="9"/>
      <c r="J645" s="9"/>
      <c r="K645" s="9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9"/>
      <c r="X645" s="12"/>
      <c r="Y645" s="12"/>
      <c r="Z645" s="12"/>
      <c r="AA645" s="12"/>
      <c r="AB645" s="12"/>
      <c r="AC645" s="12"/>
      <c r="AD645" s="41"/>
    </row>
    <row r="646" spans="1:30" s="6" customFormat="1" ht="93.75" customHeight="1" x14ac:dyDescent="0.25">
      <c r="A646" s="38">
        <f>IF(OR(D646=0,D646=""),"",COUNTA($D$380:D646))</f>
        <v>243</v>
      </c>
      <c r="B646" s="9" t="s">
        <v>1120</v>
      </c>
      <c r="C646" s="11" t="s">
        <v>1121</v>
      </c>
      <c r="D646" s="15">
        <v>1973</v>
      </c>
      <c r="E646" s="12">
        <v>5131.3</v>
      </c>
      <c r="F646" s="12">
        <v>2634.7</v>
      </c>
      <c r="G646" s="12">
        <v>1413</v>
      </c>
      <c r="H646" s="9" t="s">
        <v>48</v>
      </c>
      <c r="I646" s="9"/>
      <c r="J646" s="9"/>
      <c r="K646" s="9"/>
      <c r="L646" s="12"/>
      <c r="M646" s="12"/>
      <c r="N646" s="12"/>
      <c r="O646" s="12"/>
      <c r="P646" s="12"/>
      <c r="Q646" s="12"/>
      <c r="R646" s="12"/>
      <c r="S646" s="12">
        <f t="shared" ref="S646:S647" si="1163">297*E646</f>
        <v>1523996.1</v>
      </c>
      <c r="T646" s="12"/>
      <c r="U646" s="12">
        <f t="shared" ref="U646:U647" si="1164">111*E646</f>
        <v>569574.30000000005</v>
      </c>
      <c r="V646" s="12"/>
      <c r="W646" s="9"/>
      <c r="X646" s="12">
        <f t="shared" ref="X646:X671" si="1165">L646+M646+N646+O646+P646+Q646+R646+S646+T646+U646+V646+W646</f>
        <v>2093570.4000000001</v>
      </c>
      <c r="Y646" s="9" t="s">
        <v>2244</v>
      </c>
      <c r="Z646" s="15">
        <v>0</v>
      </c>
      <c r="AA646" s="15">
        <v>0</v>
      </c>
      <c r="AB646" s="15">
        <v>0</v>
      </c>
      <c r="AC646" s="15">
        <v>0</v>
      </c>
      <c r="AD646" s="41"/>
    </row>
    <row r="647" spans="1:30" s="6" customFormat="1" ht="93.75" customHeight="1" x14ac:dyDescent="0.25">
      <c r="A647" s="38">
        <f>IF(OR(D647=0,D647=""),"",COUNTA($D$380:D647))</f>
        <v>244</v>
      </c>
      <c r="B647" s="9" t="s">
        <v>1122</v>
      </c>
      <c r="C647" s="11" t="s">
        <v>1123</v>
      </c>
      <c r="D647" s="15">
        <v>1975</v>
      </c>
      <c r="E647" s="12">
        <v>4860</v>
      </c>
      <c r="F647" s="12">
        <v>2697.1</v>
      </c>
      <c r="G647" s="12">
        <v>1413</v>
      </c>
      <c r="H647" s="9" t="s">
        <v>48</v>
      </c>
      <c r="I647" s="9"/>
      <c r="J647" s="9"/>
      <c r="K647" s="9"/>
      <c r="L647" s="12">
        <f>677*E647</f>
        <v>3290220</v>
      </c>
      <c r="M647" s="12">
        <f>1213*E647</f>
        <v>5895180</v>
      </c>
      <c r="N647" s="12"/>
      <c r="O647" s="12">
        <f>863*E647</f>
        <v>4194180</v>
      </c>
      <c r="P647" s="12">
        <f>546*E647</f>
        <v>2653560</v>
      </c>
      <c r="Q647" s="12"/>
      <c r="R647" s="12"/>
      <c r="S647" s="12">
        <f t="shared" si="1163"/>
        <v>1443420</v>
      </c>
      <c r="T647" s="12">
        <f>2771*E647</f>
        <v>13467060</v>
      </c>
      <c r="U647" s="12">
        <f t="shared" si="1164"/>
        <v>539460</v>
      </c>
      <c r="V647" s="12"/>
      <c r="W647" s="12">
        <f t="shared" ref="W647:W649" si="1166">(L647+M647+N647+O647+P647+Q647+R647+S647+T647+U647)*0.0214</f>
        <v>673737.91200000001</v>
      </c>
      <c r="X647" s="12">
        <f t="shared" si="1165"/>
        <v>32156817.912</v>
      </c>
      <c r="Y647" s="9" t="s">
        <v>2244</v>
      </c>
      <c r="Z647" s="15">
        <v>0</v>
      </c>
      <c r="AA647" s="15">
        <v>0</v>
      </c>
      <c r="AB647" s="15">
        <v>0</v>
      </c>
      <c r="AC647" s="15">
        <v>0</v>
      </c>
      <c r="AD647" s="41"/>
    </row>
    <row r="648" spans="1:30" s="6" customFormat="1" ht="93.75" customHeight="1" x14ac:dyDescent="0.25">
      <c r="A648" s="38">
        <f>IF(OR(D648=0,D648=""),"",COUNTA($D$380:D648))</f>
        <v>245</v>
      </c>
      <c r="B648" s="9" t="s">
        <v>1124</v>
      </c>
      <c r="C648" s="11" t="s">
        <v>1125</v>
      </c>
      <c r="D648" s="15">
        <v>1975</v>
      </c>
      <c r="E648" s="12">
        <v>3005.9</v>
      </c>
      <c r="F648" s="12">
        <v>2229.1</v>
      </c>
      <c r="G648" s="9">
        <v>0</v>
      </c>
      <c r="H648" s="9" t="s">
        <v>497</v>
      </c>
      <c r="I648" s="9">
        <f>J648+K648</f>
        <v>1</v>
      </c>
      <c r="J648" s="9">
        <v>1</v>
      </c>
      <c r="K648" s="9"/>
      <c r="L648" s="12">
        <f>432*E648</f>
        <v>1298548.8</v>
      </c>
      <c r="M648" s="12">
        <f>1097*E648</f>
        <v>3297472.3000000003</v>
      </c>
      <c r="N648" s="12"/>
      <c r="O648" s="12">
        <f>398*E648</f>
        <v>1196348.2</v>
      </c>
      <c r="P648" s="12">
        <f>670*E648</f>
        <v>2013953</v>
      </c>
      <c r="Q648" s="12">
        <f>4023848*I648</f>
        <v>4023848</v>
      </c>
      <c r="R648" s="12"/>
      <c r="S648" s="12">
        <f>100*E648</f>
        <v>300590</v>
      </c>
      <c r="T648" s="12">
        <f t="shared" ref="T648" si="1167">2558*E648</f>
        <v>7689092.2000000002</v>
      </c>
      <c r="U648" s="12">
        <f>80*E648</f>
        <v>240472</v>
      </c>
      <c r="V648" s="12">
        <f>48*E648</f>
        <v>144283.20000000001</v>
      </c>
      <c r="W648" s="12">
        <f t="shared" si="1166"/>
        <v>429290.94429999997</v>
      </c>
      <c r="X648" s="12">
        <f t="shared" si="1165"/>
        <v>20633898.644299999</v>
      </c>
      <c r="Y648" s="9" t="s">
        <v>2244</v>
      </c>
      <c r="Z648" s="15">
        <v>0</v>
      </c>
      <c r="AA648" s="15">
        <v>0</v>
      </c>
      <c r="AB648" s="15">
        <v>0</v>
      </c>
      <c r="AC648" s="15">
        <v>0</v>
      </c>
      <c r="AD648" s="41"/>
    </row>
    <row r="649" spans="1:30" s="6" customFormat="1" ht="93.75" customHeight="1" x14ac:dyDescent="0.25">
      <c r="A649" s="38">
        <f>IF(OR(D649=0,D649=""),"",COUNTA($D$380:D649))</f>
        <v>246</v>
      </c>
      <c r="B649" s="9" t="s">
        <v>1126</v>
      </c>
      <c r="C649" s="11" t="s">
        <v>1127</v>
      </c>
      <c r="D649" s="15">
        <v>1973</v>
      </c>
      <c r="E649" s="12">
        <v>4405.6000000000004</v>
      </c>
      <c r="F649" s="12">
        <v>2631.2</v>
      </c>
      <c r="G649" s="12">
        <v>1151.3</v>
      </c>
      <c r="H649" s="9" t="s">
        <v>48</v>
      </c>
      <c r="I649" s="9"/>
      <c r="J649" s="9"/>
      <c r="K649" s="9"/>
      <c r="L649" s="12">
        <f>677*E649</f>
        <v>2982591.2</v>
      </c>
      <c r="M649" s="12">
        <f>1213*E649</f>
        <v>5343992.8000000007</v>
      </c>
      <c r="N649" s="12"/>
      <c r="O649" s="12">
        <f>863*E649</f>
        <v>3802032.8000000003</v>
      </c>
      <c r="P649" s="12">
        <f>546*E649</f>
        <v>2405457.6</v>
      </c>
      <c r="Q649" s="12"/>
      <c r="R649" s="12"/>
      <c r="S649" s="12">
        <f t="shared" ref="S649:S650" si="1168">297*E649</f>
        <v>1308463.2000000002</v>
      </c>
      <c r="T649" s="12">
        <f>2771*E649</f>
        <v>12207917.600000001</v>
      </c>
      <c r="U649" s="12">
        <f t="shared" ref="U649:U650" si="1169">111*E649</f>
        <v>489021.60000000003</v>
      </c>
      <c r="V649" s="12"/>
      <c r="W649" s="12">
        <f t="shared" si="1166"/>
        <v>610744.80352000007</v>
      </c>
      <c r="X649" s="12">
        <f t="shared" si="1165"/>
        <v>29150221.603520006</v>
      </c>
      <c r="Y649" s="9" t="s">
        <v>2244</v>
      </c>
      <c r="Z649" s="15">
        <v>0</v>
      </c>
      <c r="AA649" s="15">
        <v>0</v>
      </c>
      <c r="AB649" s="15">
        <v>0</v>
      </c>
      <c r="AC649" s="15">
        <v>0</v>
      </c>
      <c r="AD649" s="41"/>
    </row>
    <row r="650" spans="1:30" s="6" customFormat="1" ht="93.75" customHeight="1" x14ac:dyDescent="0.25">
      <c r="A650" s="38">
        <f>IF(OR(D650=0,D650=""),"",COUNTA($D$380:D650))</f>
        <v>247</v>
      </c>
      <c r="B650" s="9" t="s">
        <v>1128</v>
      </c>
      <c r="C650" s="11" t="s">
        <v>1129</v>
      </c>
      <c r="D650" s="15">
        <v>1973</v>
      </c>
      <c r="E650" s="12">
        <v>5434.5</v>
      </c>
      <c r="F650" s="12">
        <v>3925.7</v>
      </c>
      <c r="G650" s="12">
        <v>0</v>
      </c>
      <c r="H650" s="9" t="s">
        <v>48</v>
      </c>
      <c r="I650" s="9"/>
      <c r="J650" s="9"/>
      <c r="K650" s="9"/>
      <c r="L650" s="12"/>
      <c r="M650" s="12"/>
      <c r="N650" s="12"/>
      <c r="O650" s="12"/>
      <c r="P650" s="12"/>
      <c r="Q650" s="12"/>
      <c r="R650" s="12"/>
      <c r="S650" s="12">
        <f t="shared" si="1168"/>
        <v>1614046.5</v>
      </c>
      <c r="T650" s="12"/>
      <c r="U650" s="12">
        <f t="shared" si="1169"/>
        <v>603229.5</v>
      </c>
      <c r="V650" s="12"/>
      <c r="W650" s="9"/>
      <c r="X650" s="12">
        <f t="shared" si="1165"/>
        <v>2217276</v>
      </c>
      <c r="Y650" s="9" t="s">
        <v>2244</v>
      </c>
      <c r="Z650" s="15">
        <v>0</v>
      </c>
      <c r="AA650" s="15">
        <v>0</v>
      </c>
      <c r="AB650" s="15">
        <v>0</v>
      </c>
      <c r="AC650" s="15">
        <v>0</v>
      </c>
      <c r="AD650" s="41"/>
    </row>
    <row r="651" spans="1:30" s="6" customFormat="1" ht="93.75" customHeight="1" x14ac:dyDescent="0.25">
      <c r="A651" s="38">
        <f>IF(OR(D651=0,D651=""),"",COUNTA($D$380:D651))</f>
        <v>248</v>
      </c>
      <c r="B651" s="9" t="s">
        <v>1130</v>
      </c>
      <c r="C651" s="11" t="s">
        <v>1131</v>
      </c>
      <c r="D651" s="15">
        <v>1975</v>
      </c>
      <c r="E651" s="12">
        <v>3040.1</v>
      </c>
      <c r="F651" s="12">
        <v>2228.9</v>
      </c>
      <c r="G651" s="12">
        <v>0</v>
      </c>
      <c r="H651" s="9" t="s">
        <v>497</v>
      </c>
      <c r="I651" s="9">
        <f>J651+K651</f>
        <v>1</v>
      </c>
      <c r="J651" s="9">
        <v>1</v>
      </c>
      <c r="K651" s="9"/>
      <c r="L651" s="12">
        <f t="shared" ref="L651:L653" si="1170">432*E651</f>
        <v>1313323.2</v>
      </c>
      <c r="M651" s="12">
        <f t="shared" ref="M651:M653" si="1171">1097*E651</f>
        <v>3334989.6999999997</v>
      </c>
      <c r="N651" s="12"/>
      <c r="O651" s="12">
        <f t="shared" ref="O651:O653" si="1172">398*E651</f>
        <v>1209959.8</v>
      </c>
      <c r="P651" s="12">
        <f t="shared" ref="P651:P653" si="1173">670*E651</f>
        <v>2036867</v>
      </c>
      <c r="Q651" s="12">
        <f>4023848*I651</f>
        <v>4023848</v>
      </c>
      <c r="R651" s="12"/>
      <c r="S651" s="12">
        <f t="shared" ref="S651:S653" si="1174">100*E651</f>
        <v>304010</v>
      </c>
      <c r="T651" s="12">
        <f t="shared" ref="T651:T653" si="1175">2558*E651</f>
        <v>7776575.7999999998</v>
      </c>
      <c r="U651" s="12">
        <f t="shared" ref="U651:U653" si="1176">80*E651</f>
        <v>243208</v>
      </c>
      <c r="V651" s="12">
        <f>48*E651</f>
        <v>145924.79999999999</v>
      </c>
      <c r="W651" s="12">
        <f t="shared" ref="W651:W655" si="1177">(L651+M651+N651+O651+P651+Q651+R651+S651+T651+U651)*0.0214</f>
        <v>433195.52409999998</v>
      </c>
      <c r="X651" s="12">
        <f t="shared" si="1165"/>
        <v>20821901.824099999</v>
      </c>
      <c r="Y651" s="9" t="s">
        <v>2244</v>
      </c>
      <c r="Z651" s="15">
        <v>0</v>
      </c>
      <c r="AA651" s="15">
        <v>0</v>
      </c>
      <c r="AB651" s="15">
        <v>0</v>
      </c>
      <c r="AC651" s="15">
        <v>0</v>
      </c>
      <c r="AD651" s="41"/>
    </row>
    <row r="652" spans="1:30" s="6" customFormat="1" ht="93.75" customHeight="1" x14ac:dyDescent="0.25">
      <c r="A652" s="38">
        <f>IF(OR(D652=0,D652=""),"",COUNTA($D$380:D652))</f>
        <v>249</v>
      </c>
      <c r="B652" s="9" t="s">
        <v>1132</v>
      </c>
      <c r="C652" s="11" t="s">
        <v>1133</v>
      </c>
      <c r="D652" s="15">
        <v>1975</v>
      </c>
      <c r="E652" s="12">
        <v>3006.1</v>
      </c>
      <c r="F652" s="12">
        <v>2201.6</v>
      </c>
      <c r="G652" s="12">
        <v>0</v>
      </c>
      <c r="H652" s="9" t="s">
        <v>497</v>
      </c>
      <c r="I652" s="9"/>
      <c r="J652" s="9"/>
      <c r="K652" s="9"/>
      <c r="L652" s="12">
        <f t="shared" si="1170"/>
        <v>1298635.2</v>
      </c>
      <c r="M652" s="12">
        <f t="shared" si="1171"/>
        <v>3297691.6999999997</v>
      </c>
      <c r="N652" s="12"/>
      <c r="O652" s="12">
        <f t="shared" si="1172"/>
        <v>1196427.8</v>
      </c>
      <c r="P652" s="12">
        <f t="shared" si="1173"/>
        <v>2014087</v>
      </c>
      <c r="Q652" s="12"/>
      <c r="R652" s="12"/>
      <c r="S652" s="12">
        <f t="shared" si="1174"/>
        <v>300610</v>
      </c>
      <c r="T652" s="12">
        <f t="shared" si="1175"/>
        <v>7689603.7999999998</v>
      </c>
      <c r="U652" s="12">
        <f t="shared" si="1176"/>
        <v>240488</v>
      </c>
      <c r="V652" s="12"/>
      <c r="W652" s="12">
        <f t="shared" si="1177"/>
        <v>343203.43089999998</v>
      </c>
      <c r="X652" s="12">
        <f t="shared" si="1165"/>
        <v>16380746.9309</v>
      </c>
      <c r="Y652" s="9" t="s">
        <v>2244</v>
      </c>
      <c r="Z652" s="15">
        <v>0</v>
      </c>
      <c r="AA652" s="15">
        <v>0</v>
      </c>
      <c r="AB652" s="15">
        <v>0</v>
      </c>
      <c r="AC652" s="15">
        <v>0</v>
      </c>
      <c r="AD652" s="41"/>
    </row>
    <row r="653" spans="1:30" s="6" customFormat="1" ht="93.75" customHeight="1" x14ac:dyDescent="0.25">
      <c r="A653" s="38">
        <f>IF(OR(D653=0,D653=""),"",COUNTA($D$380:D653))</f>
        <v>250</v>
      </c>
      <c r="B653" s="9" t="s">
        <v>1134</v>
      </c>
      <c r="C653" s="11" t="s">
        <v>1135</v>
      </c>
      <c r="D653" s="15">
        <v>1975</v>
      </c>
      <c r="E653" s="12">
        <v>3006</v>
      </c>
      <c r="F653" s="12">
        <v>2205.4</v>
      </c>
      <c r="G653" s="12">
        <v>0</v>
      </c>
      <c r="H653" s="9" t="s">
        <v>497</v>
      </c>
      <c r="I653" s="9"/>
      <c r="J653" s="9"/>
      <c r="K653" s="9"/>
      <c r="L653" s="12">
        <f t="shared" si="1170"/>
        <v>1298592</v>
      </c>
      <c r="M653" s="12">
        <f t="shared" si="1171"/>
        <v>3297582</v>
      </c>
      <c r="N653" s="12"/>
      <c r="O653" s="12">
        <f t="shared" si="1172"/>
        <v>1196388</v>
      </c>
      <c r="P653" s="12">
        <f t="shared" si="1173"/>
        <v>2014020</v>
      </c>
      <c r="Q653" s="12"/>
      <c r="R653" s="12"/>
      <c r="S653" s="12">
        <f t="shared" si="1174"/>
        <v>300600</v>
      </c>
      <c r="T653" s="12">
        <f t="shared" si="1175"/>
        <v>7689348</v>
      </c>
      <c r="U653" s="12">
        <f t="shared" si="1176"/>
        <v>240480</v>
      </c>
      <c r="V653" s="12"/>
      <c r="W653" s="12">
        <f t="shared" si="1177"/>
        <v>343192.01399999997</v>
      </c>
      <c r="X653" s="12">
        <f t="shared" si="1165"/>
        <v>16380202.014</v>
      </c>
      <c r="Y653" s="9" t="s">
        <v>2244</v>
      </c>
      <c r="Z653" s="15">
        <v>0</v>
      </c>
      <c r="AA653" s="15">
        <v>0</v>
      </c>
      <c r="AB653" s="15">
        <v>0</v>
      </c>
      <c r="AC653" s="15">
        <v>0</v>
      </c>
      <c r="AD653" s="41"/>
    </row>
    <row r="654" spans="1:30" s="6" customFormat="1" ht="93.75" customHeight="1" x14ac:dyDescent="0.25">
      <c r="A654" s="38">
        <f>IF(OR(D654=0,D654=""),"",COUNTA($D$380:D654))</f>
        <v>251</v>
      </c>
      <c r="B654" s="9" t="s">
        <v>1136</v>
      </c>
      <c r="C654" s="11" t="s">
        <v>1137</v>
      </c>
      <c r="D654" s="15">
        <v>1972</v>
      </c>
      <c r="E654" s="12">
        <v>6916</v>
      </c>
      <c r="F654" s="12">
        <v>3838.6</v>
      </c>
      <c r="G654" s="12">
        <v>0</v>
      </c>
      <c r="H654" s="9" t="s">
        <v>48</v>
      </c>
      <c r="I654" s="9"/>
      <c r="J654" s="9"/>
      <c r="K654" s="9"/>
      <c r="L654" s="12">
        <f>677*E654</f>
        <v>4682132</v>
      </c>
      <c r="M654" s="12">
        <f>1213*E654</f>
        <v>8389108</v>
      </c>
      <c r="N654" s="12"/>
      <c r="O654" s="12">
        <f>863*E654</f>
        <v>5968508</v>
      </c>
      <c r="P654" s="12">
        <f>546*E654</f>
        <v>3776136</v>
      </c>
      <c r="Q654" s="12"/>
      <c r="R654" s="12"/>
      <c r="S654" s="12"/>
      <c r="T654" s="12">
        <f>2771*E654</f>
        <v>19164236</v>
      </c>
      <c r="U654" s="12">
        <f>111*E654</f>
        <v>767676</v>
      </c>
      <c r="V654" s="12"/>
      <c r="W654" s="12">
        <f t="shared" si="1177"/>
        <v>914802.83439999993</v>
      </c>
      <c r="X654" s="12">
        <f t="shared" si="1165"/>
        <v>43662598.834399998</v>
      </c>
      <c r="Y654" s="9" t="s">
        <v>2244</v>
      </c>
      <c r="Z654" s="15">
        <v>0</v>
      </c>
      <c r="AA654" s="15">
        <v>0</v>
      </c>
      <c r="AB654" s="15">
        <v>0</v>
      </c>
      <c r="AC654" s="15">
        <v>0</v>
      </c>
      <c r="AD654" s="41"/>
    </row>
    <row r="655" spans="1:30" s="6" customFormat="1" ht="93.75" customHeight="1" x14ac:dyDescent="0.25">
      <c r="A655" s="38">
        <f>IF(OR(D655=0,D655=""),"",COUNTA($D$380:D655))</f>
        <v>252</v>
      </c>
      <c r="B655" s="9" t="s">
        <v>1138</v>
      </c>
      <c r="C655" s="11" t="s">
        <v>1139</v>
      </c>
      <c r="D655" s="15">
        <v>1974</v>
      </c>
      <c r="E655" s="12">
        <v>2975.8</v>
      </c>
      <c r="F655" s="12">
        <v>2690.13</v>
      </c>
      <c r="G655" s="12">
        <v>58</v>
      </c>
      <c r="H655" s="9" t="s">
        <v>497</v>
      </c>
      <c r="I655" s="9"/>
      <c r="J655" s="9"/>
      <c r="K655" s="9"/>
      <c r="L655" s="12">
        <f>432*E655</f>
        <v>1285545.6000000001</v>
      </c>
      <c r="M655" s="12">
        <f>1097*E655</f>
        <v>3264452.6</v>
      </c>
      <c r="N655" s="12"/>
      <c r="O655" s="12">
        <f>398*E655</f>
        <v>1184368.4000000001</v>
      </c>
      <c r="P655" s="12">
        <f>670*E655</f>
        <v>1993786.0000000002</v>
      </c>
      <c r="Q655" s="12"/>
      <c r="R655" s="12">
        <f t="shared" ref="R655:R656" si="1178">1165*E655</f>
        <v>3466807</v>
      </c>
      <c r="S655" s="12">
        <f>100*E655</f>
        <v>297580</v>
      </c>
      <c r="T655" s="12">
        <f t="shared" ref="T655" si="1179">2558*E655</f>
        <v>7612096.4000000004</v>
      </c>
      <c r="U655" s="12">
        <f>80*E655</f>
        <v>238064</v>
      </c>
      <c r="V655" s="12"/>
      <c r="W655" s="12">
        <f t="shared" si="1177"/>
        <v>413933.77999999997</v>
      </c>
      <c r="X655" s="12">
        <f t="shared" si="1165"/>
        <v>19756633.780000001</v>
      </c>
      <c r="Y655" s="9" t="s">
        <v>2244</v>
      </c>
      <c r="Z655" s="15">
        <v>0</v>
      </c>
      <c r="AA655" s="15">
        <v>0</v>
      </c>
      <c r="AB655" s="15">
        <v>0</v>
      </c>
      <c r="AC655" s="15">
        <v>0</v>
      </c>
      <c r="AD655" s="41"/>
    </row>
    <row r="656" spans="1:30" s="6" customFormat="1" ht="93.75" customHeight="1" x14ac:dyDescent="0.25">
      <c r="A656" s="38">
        <f>IF(OR(D656=0,D656=""),"",COUNTA($D$380:D656))</f>
        <v>253</v>
      </c>
      <c r="B656" s="9" t="s">
        <v>1140</v>
      </c>
      <c r="C656" s="11" t="s">
        <v>1141</v>
      </c>
      <c r="D656" s="15">
        <v>1975</v>
      </c>
      <c r="E656" s="12">
        <v>11462</v>
      </c>
      <c r="F656" s="12">
        <v>7076</v>
      </c>
      <c r="G656" s="12">
        <v>0</v>
      </c>
      <c r="H656" s="9" t="s">
        <v>497</v>
      </c>
      <c r="I656" s="9"/>
      <c r="J656" s="9"/>
      <c r="K656" s="9"/>
      <c r="L656" s="12"/>
      <c r="M656" s="12"/>
      <c r="N656" s="12"/>
      <c r="O656" s="12"/>
      <c r="P656" s="12"/>
      <c r="Q656" s="12"/>
      <c r="R656" s="12">
        <f t="shared" si="1178"/>
        <v>13353230</v>
      </c>
      <c r="S656" s="12"/>
      <c r="T656" s="12"/>
      <c r="U656" s="12"/>
      <c r="V656" s="12"/>
      <c r="W656" s="12"/>
      <c r="X656" s="12">
        <f t="shared" si="1165"/>
        <v>13353230</v>
      </c>
      <c r="Y656" s="9" t="s">
        <v>2244</v>
      </c>
      <c r="Z656" s="15">
        <v>0</v>
      </c>
      <c r="AA656" s="15">
        <v>0</v>
      </c>
      <c r="AB656" s="15">
        <v>0</v>
      </c>
      <c r="AC656" s="15">
        <v>0</v>
      </c>
      <c r="AD656" s="41"/>
    </row>
    <row r="657" spans="1:30" s="6" customFormat="1" ht="93.75" customHeight="1" x14ac:dyDescent="0.25">
      <c r="A657" s="38">
        <f>IF(OR(D657=0,D657=""),"",COUNTA($D$380:D657))</f>
        <v>254</v>
      </c>
      <c r="B657" s="9" t="s">
        <v>1142</v>
      </c>
      <c r="C657" s="11" t="s">
        <v>1143</v>
      </c>
      <c r="D657" s="15">
        <v>1974</v>
      </c>
      <c r="E657" s="12">
        <v>4116.5</v>
      </c>
      <c r="F657" s="12">
        <v>3045.6</v>
      </c>
      <c r="G657" s="12">
        <v>0</v>
      </c>
      <c r="H657" s="9" t="s">
        <v>48</v>
      </c>
      <c r="I657" s="9"/>
      <c r="J657" s="9"/>
      <c r="K657" s="9"/>
      <c r="L657" s="12">
        <f>677*E657</f>
        <v>2786870.5</v>
      </c>
      <c r="M657" s="12">
        <f>1213*E657</f>
        <v>4993314.5</v>
      </c>
      <c r="N657" s="12"/>
      <c r="O657" s="12">
        <f>863*E657</f>
        <v>3552539.5</v>
      </c>
      <c r="P657" s="12">
        <f>546*E657</f>
        <v>2247609</v>
      </c>
      <c r="Q657" s="12"/>
      <c r="R657" s="12">
        <f>2340*E657</f>
        <v>9632610</v>
      </c>
      <c r="S657" s="12">
        <f>297*E657</f>
        <v>1222600.5</v>
      </c>
      <c r="T657" s="12">
        <f>2771*E657</f>
        <v>11406821.5</v>
      </c>
      <c r="U657" s="12">
        <f>111*E657</f>
        <v>456931.5</v>
      </c>
      <c r="V657" s="12"/>
      <c r="W657" s="12">
        <f t="shared" ref="W657:W659" si="1180">(L657+M657+N657+O657+P657+Q657+R657+S657+T657+U657)*0.0214</f>
        <v>776804.9558</v>
      </c>
      <c r="X657" s="12">
        <f t="shared" si="1165"/>
        <v>37076101.955799997</v>
      </c>
      <c r="Y657" s="9" t="s">
        <v>2244</v>
      </c>
      <c r="Z657" s="15">
        <v>0</v>
      </c>
      <c r="AA657" s="15">
        <v>0</v>
      </c>
      <c r="AB657" s="15">
        <v>0</v>
      </c>
      <c r="AC657" s="15">
        <v>0</v>
      </c>
      <c r="AD657" s="41"/>
    </row>
    <row r="658" spans="1:30" s="6" customFormat="1" ht="93.75" customHeight="1" x14ac:dyDescent="0.25">
      <c r="A658" s="38">
        <f>IF(OR(D658=0,D658=""),"",COUNTA($D$380:D658))</f>
        <v>255</v>
      </c>
      <c r="B658" s="9" t="s">
        <v>1144</v>
      </c>
      <c r="C658" s="11" t="s">
        <v>1145</v>
      </c>
      <c r="D658" s="15">
        <v>1975</v>
      </c>
      <c r="E658" s="12">
        <v>11724.64</v>
      </c>
      <c r="F658" s="12">
        <v>6610.44</v>
      </c>
      <c r="G658" s="12">
        <v>0</v>
      </c>
      <c r="H658" s="9" t="s">
        <v>497</v>
      </c>
      <c r="I658" s="9">
        <f>J658+K658</f>
        <v>3</v>
      </c>
      <c r="J658" s="9">
        <v>3</v>
      </c>
      <c r="K658" s="9"/>
      <c r="L658" s="12">
        <f t="shared" ref="L658:L659" si="1181">432*E658</f>
        <v>5065044.4799999995</v>
      </c>
      <c r="M658" s="12">
        <f t="shared" ref="M658:M659" si="1182">1097*E658</f>
        <v>12861930.08</v>
      </c>
      <c r="N658" s="12"/>
      <c r="O658" s="12">
        <f t="shared" ref="O658:O659" si="1183">398*E658</f>
        <v>4666406.72</v>
      </c>
      <c r="P658" s="12">
        <f t="shared" ref="P658:P659" si="1184">670*E658</f>
        <v>7855508.7999999998</v>
      </c>
      <c r="Q658" s="12">
        <f>4023848*I658</f>
        <v>12071544</v>
      </c>
      <c r="R658" s="12">
        <f t="shared" ref="R658:R659" si="1185">1165*E658</f>
        <v>13659205.6</v>
      </c>
      <c r="S658" s="12">
        <f t="shared" ref="S658:S659" si="1186">100*E658</f>
        <v>1172464</v>
      </c>
      <c r="T658" s="12">
        <f t="shared" ref="T658:T659" si="1187">2558*E658</f>
        <v>29991629.119999997</v>
      </c>
      <c r="U658" s="12">
        <f t="shared" ref="U658:U659" si="1188">80*E658</f>
        <v>937971.19999999995</v>
      </c>
      <c r="V658" s="12">
        <f>48*E658</f>
        <v>562782.71999999997</v>
      </c>
      <c r="W658" s="12">
        <f t="shared" si="1180"/>
        <v>1889228.4656</v>
      </c>
      <c r="X658" s="12">
        <f t="shared" si="1165"/>
        <v>90733715.185599998</v>
      </c>
      <c r="Y658" s="9" t="s">
        <v>2244</v>
      </c>
      <c r="Z658" s="15">
        <v>0</v>
      </c>
      <c r="AA658" s="15">
        <v>0</v>
      </c>
      <c r="AB658" s="15">
        <v>0</v>
      </c>
      <c r="AC658" s="15">
        <v>0</v>
      </c>
      <c r="AD658" s="41"/>
    </row>
    <row r="659" spans="1:30" s="6" customFormat="1" ht="93.75" customHeight="1" x14ac:dyDescent="0.25">
      <c r="A659" s="38">
        <f>IF(OR(D659=0,D659=""),"",COUNTA($D$380:D659))</f>
        <v>256</v>
      </c>
      <c r="B659" s="9" t="s">
        <v>1146</v>
      </c>
      <c r="C659" s="11" t="s">
        <v>1147</v>
      </c>
      <c r="D659" s="15">
        <v>1974</v>
      </c>
      <c r="E659" s="12">
        <v>3039.7</v>
      </c>
      <c r="F659" s="12">
        <v>2213.4</v>
      </c>
      <c r="G659" s="12">
        <v>0</v>
      </c>
      <c r="H659" s="9" t="s">
        <v>497</v>
      </c>
      <c r="I659" s="9"/>
      <c r="J659" s="9"/>
      <c r="K659" s="9"/>
      <c r="L659" s="12">
        <f t="shared" si="1181"/>
        <v>1313150.3999999999</v>
      </c>
      <c r="M659" s="12">
        <f t="shared" si="1182"/>
        <v>3334550.9</v>
      </c>
      <c r="N659" s="12"/>
      <c r="O659" s="12">
        <f t="shared" si="1183"/>
        <v>1209800.5999999999</v>
      </c>
      <c r="P659" s="12">
        <f t="shared" si="1184"/>
        <v>2036598.9999999998</v>
      </c>
      <c r="Q659" s="12"/>
      <c r="R659" s="12">
        <f t="shared" si="1185"/>
        <v>3541250.5</v>
      </c>
      <c r="S659" s="12">
        <f t="shared" si="1186"/>
        <v>303970</v>
      </c>
      <c r="T659" s="12">
        <f t="shared" si="1187"/>
        <v>7775552.5999999996</v>
      </c>
      <c r="U659" s="12">
        <f t="shared" si="1188"/>
        <v>243176</v>
      </c>
      <c r="V659" s="12"/>
      <c r="W659" s="12">
        <f t="shared" si="1180"/>
        <v>422822.26999999996</v>
      </c>
      <c r="X659" s="12">
        <f t="shared" si="1165"/>
        <v>20180872.27</v>
      </c>
      <c r="Y659" s="9" t="s">
        <v>2244</v>
      </c>
      <c r="Z659" s="15">
        <v>0</v>
      </c>
      <c r="AA659" s="15">
        <v>0</v>
      </c>
      <c r="AB659" s="15">
        <v>0</v>
      </c>
      <c r="AC659" s="15">
        <v>0</v>
      </c>
      <c r="AD659" s="41"/>
    </row>
    <row r="660" spans="1:30" s="6" customFormat="1" ht="93.75" customHeight="1" x14ac:dyDescent="0.25">
      <c r="A660" s="38">
        <f>IF(OR(D660=0,D660=""),"",COUNTA($D$380:D660))</f>
        <v>257</v>
      </c>
      <c r="B660" s="9" t="s">
        <v>1148</v>
      </c>
      <c r="C660" s="11" t="s">
        <v>1149</v>
      </c>
      <c r="D660" s="15">
        <v>1973</v>
      </c>
      <c r="E660" s="12">
        <v>5858.9</v>
      </c>
      <c r="F660" s="12">
        <v>4079.4</v>
      </c>
      <c r="G660" s="12">
        <v>401.7</v>
      </c>
      <c r="H660" s="9" t="s">
        <v>48</v>
      </c>
      <c r="I660" s="9"/>
      <c r="J660" s="9"/>
      <c r="K660" s="9"/>
      <c r="L660" s="12">
        <f>677*E660</f>
        <v>3966475.3</v>
      </c>
      <c r="M660" s="12">
        <f>1213*E660</f>
        <v>7106845.6999999993</v>
      </c>
      <c r="N660" s="12"/>
      <c r="O660" s="12">
        <f>863*E660</f>
        <v>5056230.6999999993</v>
      </c>
      <c r="P660" s="12">
        <f>546*E660</f>
        <v>3198959.4</v>
      </c>
      <c r="Q660" s="12"/>
      <c r="R660" s="12"/>
      <c r="S660" s="12">
        <f>297*E660</f>
        <v>1740093.2999999998</v>
      </c>
      <c r="T660" s="12"/>
      <c r="U660" s="12">
        <f>111*E660</f>
        <v>650337.89999999991</v>
      </c>
      <c r="V660" s="12"/>
      <c r="W660" s="12"/>
      <c r="X660" s="12">
        <f t="shared" si="1165"/>
        <v>21718942.299999997</v>
      </c>
      <c r="Y660" s="9" t="s">
        <v>2244</v>
      </c>
      <c r="Z660" s="15">
        <v>0</v>
      </c>
      <c r="AA660" s="15">
        <v>0</v>
      </c>
      <c r="AB660" s="15">
        <v>0</v>
      </c>
      <c r="AC660" s="15">
        <v>0</v>
      </c>
      <c r="AD660" s="41"/>
    </row>
    <row r="661" spans="1:30" s="6" customFormat="1" ht="93.75" customHeight="1" x14ac:dyDescent="0.25">
      <c r="A661" s="38">
        <f>IF(OR(D661=0,D661=""),"",COUNTA($D$380:D661))</f>
        <v>258</v>
      </c>
      <c r="B661" s="9" t="s">
        <v>1150</v>
      </c>
      <c r="C661" s="11" t="s">
        <v>1151</v>
      </c>
      <c r="D661" s="15">
        <v>1975</v>
      </c>
      <c r="E661" s="12">
        <v>2997.2</v>
      </c>
      <c r="F661" s="12">
        <v>2215.6999999999998</v>
      </c>
      <c r="G661" s="12">
        <v>0</v>
      </c>
      <c r="H661" s="9" t="s">
        <v>497</v>
      </c>
      <c r="I661" s="9"/>
      <c r="J661" s="9"/>
      <c r="K661" s="9"/>
      <c r="L661" s="12">
        <f>432*E661</f>
        <v>1294790.3999999999</v>
      </c>
      <c r="M661" s="12">
        <f>1097*E661</f>
        <v>3287928.4</v>
      </c>
      <c r="N661" s="12"/>
      <c r="O661" s="12">
        <f>398*E661</f>
        <v>1192885.5999999999</v>
      </c>
      <c r="P661" s="12">
        <f>670*E661</f>
        <v>2008123.9999999998</v>
      </c>
      <c r="Q661" s="12"/>
      <c r="R661" s="12">
        <f>1165*E661</f>
        <v>3491738</v>
      </c>
      <c r="S661" s="12">
        <f>100*E661</f>
        <v>299720</v>
      </c>
      <c r="T661" s="12">
        <f t="shared" ref="T661" si="1189">2558*E661</f>
        <v>7666837.5999999996</v>
      </c>
      <c r="U661" s="12">
        <f>80*E661</f>
        <v>239776</v>
      </c>
      <c r="V661" s="12"/>
      <c r="W661" s="12">
        <f t="shared" ref="W661" si="1190">(L661+M661+N661+O661+P661+Q661+R661+S661+T661+U661)*0.0214</f>
        <v>416910.51999999996</v>
      </c>
      <c r="X661" s="12">
        <f t="shared" si="1165"/>
        <v>19898710.52</v>
      </c>
      <c r="Y661" s="9" t="s">
        <v>2244</v>
      </c>
      <c r="Z661" s="15">
        <v>0</v>
      </c>
      <c r="AA661" s="15">
        <v>0</v>
      </c>
      <c r="AB661" s="15">
        <v>0</v>
      </c>
      <c r="AC661" s="15">
        <v>0</v>
      </c>
      <c r="AD661" s="41"/>
    </row>
    <row r="662" spans="1:30" s="6" customFormat="1" ht="93.75" customHeight="1" x14ac:dyDescent="0.25">
      <c r="A662" s="38">
        <f>IF(OR(D662=0,D662=""),"",COUNTA($D$380:D662))</f>
        <v>259</v>
      </c>
      <c r="B662" s="57" t="s">
        <v>1152</v>
      </c>
      <c r="C662" s="11" t="s">
        <v>1153</v>
      </c>
      <c r="D662" s="15">
        <v>1971</v>
      </c>
      <c r="E662" s="12">
        <v>5414</v>
      </c>
      <c r="F662" s="12">
        <v>3845.3</v>
      </c>
      <c r="G662" s="12">
        <v>0</v>
      </c>
      <c r="H662" s="9" t="s">
        <v>48</v>
      </c>
      <c r="I662" s="9"/>
      <c r="J662" s="9"/>
      <c r="K662" s="9"/>
      <c r="L662" s="12">
        <f t="shared" ref="L662:L663" si="1191">677*E662</f>
        <v>3665278</v>
      </c>
      <c r="M662" s="12">
        <f t="shared" ref="M662:M663" si="1192">1213*E662</f>
        <v>6567182</v>
      </c>
      <c r="N662" s="12"/>
      <c r="O662" s="12">
        <f t="shared" ref="O662:O663" si="1193">863*E662</f>
        <v>4672282</v>
      </c>
      <c r="P662" s="12">
        <f t="shared" ref="P662:P663" si="1194">546*E662</f>
        <v>2956044</v>
      </c>
      <c r="Q662" s="12"/>
      <c r="R662" s="12"/>
      <c r="S662" s="12">
        <f t="shared" ref="S662:S663" si="1195">297*E662</f>
        <v>1607958</v>
      </c>
      <c r="T662" s="12"/>
      <c r="U662" s="12">
        <f t="shared" ref="U662:U663" si="1196">111*E662</f>
        <v>600954</v>
      </c>
      <c r="V662" s="12"/>
      <c r="W662" s="12"/>
      <c r="X662" s="12">
        <f t="shared" si="1165"/>
        <v>20069698</v>
      </c>
      <c r="Y662" s="9" t="s">
        <v>2244</v>
      </c>
      <c r="Z662" s="15">
        <v>0</v>
      </c>
      <c r="AA662" s="15">
        <v>0</v>
      </c>
      <c r="AB662" s="15">
        <v>0</v>
      </c>
      <c r="AC662" s="15">
        <v>0</v>
      </c>
      <c r="AD662" s="41"/>
    </row>
    <row r="663" spans="1:30" s="6" customFormat="1" ht="93.75" customHeight="1" x14ac:dyDescent="0.25">
      <c r="A663" s="38">
        <f>IF(OR(D663=0,D663=""),"",COUNTA($D$380:D663))</f>
        <v>260</v>
      </c>
      <c r="B663" s="9" t="s">
        <v>1154</v>
      </c>
      <c r="C663" s="11" t="s">
        <v>1155</v>
      </c>
      <c r="D663" s="45">
        <v>1971</v>
      </c>
      <c r="E663" s="46">
        <v>5303.7</v>
      </c>
      <c r="F663" s="46">
        <v>3798.5</v>
      </c>
      <c r="G663" s="46">
        <v>0</v>
      </c>
      <c r="H663" s="9" t="s">
        <v>48</v>
      </c>
      <c r="I663" s="9"/>
      <c r="J663" s="9"/>
      <c r="K663" s="9"/>
      <c r="L663" s="12">
        <f t="shared" si="1191"/>
        <v>3590604.9</v>
      </c>
      <c r="M663" s="12">
        <f t="shared" si="1192"/>
        <v>6433388.0999999996</v>
      </c>
      <c r="N663" s="12"/>
      <c r="O663" s="12">
        <f t="shared" si="1193"/>
        <v>4577093.0999999996</v>
      </c>
      <c r="P663" s="12">
        <f t="shared" si="1194"/>
        <v>2895820.1999999997</v>
      </c>
      <c r="Q663" s="12"/>
      <c r="R663" s="12"/>
      <c r="S663" s="12">
        <f t="shared" si="1195"/>
        <v>1575198.9</v>
      </c>
      <c r="T663" s="12"/>
      <c r="U663" s="12">
        <f t="shared" si="1196"/>
        <v>588710.69999999995</v>
      </c>
      <c r="V663" s="12"/>
      <c r="W663" s="12"/>
      <c r="X663" s="12">
        <f t="shared" si="1165"/>
        <v>19660815.899999999</v>
      </c>
      <c r="Y663" s="9" t="s">
        <v>2244</v>
      </c>
      <c r="Z663" s="15">
        <v>0</v>
      </c>
      <c r="AA663" s="15">
        <v>0</v>
      </c>
      <c r="AB663" s="15">
        <v>0</v>
      </c>
      <c r="AC663" s="15">
        <v>0</v>
      </c>
      <c r="AD663" s="41"/>
    </row>
    <row r="664" spans="1:30" s="6" customFormat="1" ht="93.75" customHeight="1" x14ac:dyDescent="0.25">
      <c r="A664" s="38">
        <f>IF(OR(D664=0,D664=""),"",COUNTA($D$380:D664))</f>
        <v>261</v>
      </c>
      <c r="B664" s="9" t="s">
        <v>1156</v>
      </c>
      <c r="C664" s="11" t="s">
        <v>1157</v>
      </c>
      <c r="D664" s="15">
        <v>1975</v>
      </c>
      <c r="E664" s="12">
        <v>3007.1</v>
      </c>
      <c r="F664" s="12">
        <v>2222.1</v>
      </c>
      <c r="G664" s="12">
        <v>0</v>
      </c>
      <c r="H664" s="9" t="s">
        <v>497</v>
      </c>
      <c r="I664" s="9"/>
      <c r="J664" s="9"/>
      <c r="K664" s="9"/>
      <c r="L664" s="12">
        <f>432*E664</f>
        <v>1299067.2</v>
      </c>
      <c r="M664" s="12">
        <f>1097*E664</f>
        <v>3298788.6999999997</v>
      </c>
      <c r="N664" s="12"/>
      <c r="O664" s="12">
        <f>398*E664</f>
        <v>1196825.8</v>
      </c>
      <c r="P664" s="12">
        <f>670*E664</f>
        <v>2014757</v>
      </c>
      <c r="Q664" s="12"/>
      <c r="R664" s="12">
        <f>1165*E664</f>
        <v>3503271.5</v>
      </c>
      <c r="S664" s="12">
        <f>100*E664</f>
        <v>300710</v>
      </c>
      <c r="T664" s="12">
        <f t="shared" ref="T664" si="1197">2558*E664</f>
        <v>7692161.7999999998</v>
      </c>
      <c r="U664" s="12">
        <f>80*E664</f>
        <v>240568</v>
      </c>
      <c r="V664" s="12"/>
      <c r="W664" s="12">
        <f t="shared" ref="W664" si="1198">(L664+M664+N664+O664+P664+Q664+R664+S664+T664+U664)*0.0214</f>
        <v>418287.61</v>
      </c>
      <c r="X664" s="12">
        <f t="shared" si="1165"/>
        <v>19964437.609999999</v>
      </c>
      <c r="Y664" s="9" t="s">
        <v>2244</v>
      </c>
      <c r="Z664" s="15">
        <v>0</v>
      </c>
      <c r="AA664" s="15">
        <v>0</v>
      </c>
      <c r="AB664" s="15">
        <v>0</v>
      </c>
      <c r="AC664" s="15">
        <v>0</v>
      </c>
      <c r="AD664" s="41"/>
    </row>
    <row r="665" spans="1:30" s="6" customFormat="1" ht="93.75" customHeight="1" x14ac:dyDescent="0.25">
      <c r="A665" s="38">
        <f>IF(OR(D665=0,D665=""),"",COUNTA($D$380:D665))</f>
        <v>262</v>
      </c>
      <c r="B665" s="9" t="s">
        <v>1158</v>
      </c>
      <c r="C665" s="11" t="s">
        <v>1159</v>
      </c>
      <c r="D665" s="15">
        <v>1972</v>
      </c>
      <c r="E665" s="12">
        <v>5334.7</v>
      </c>
      <c r="F665" s="12">
        <v>3826.1</v>
      </c>
      <c r="G665" s="12">
        <v>0</v>
      </c>
      <c r="H665" s="9" t="s">
        <v>48</v>
      </c>
      <c r="I665" s="9"/>
      <c r="J665" s="9"/>
      <c r="K665" s="9"/>
      <c r="L665" s="12">
        <f>677*E665</f>
        <v>3611591.9</v>
      </c>
      <c r="M665" s="12">
        <f>1213*E665</f>
        <v>6470991.0999999996</v>
      </c>
      <c r="N665" s="12"/>
      <c r="O665" s="12">
        <f>863*E665</f>
        <v>4603846.0999999996</v>
      </c>
      <c r="P665" s="12">
        <f>546*E665</f>
        <v>2912746.1999999997</v>
      </c>
      <c r="Q665" s="12"/>
      <c r="R665" s="12"/>
      <c r="S665" s="12">
        <f>297*E665</f>
        <v>1584405.9</v>
      </c>
      <c r="T665" s="12"/>
      <c r="U665" s="12">
        <f>111*E665</f>
        <v>592151.69999999995</v>
      </c>
      <c r="V665" s="12"/>
      <c r="W665" s="12"/>
      <c r="X665" s="12">
        <f t="shared" si="1165"/>
        <v>19775732.899999999</v>
      </c>
      <c r="Y665" s="9" t="s">
        <v>2244</v>
      </c>
      <c r="Z665" s="15">
        <v>0</v>
      </c>
      <c r="AA665" s="15">
        <v>0</v>
      </c>
      <c r="AB665" s="15">
        <v>0</v>
      </c>
      <c r="AC665" s="15">
        <v>0</v>
      </c>
      <c r="AD665" s="41"/>
    </row>
    <row r="666" spans="1:30" s="6" customFormat="1" ht="93.75" customHeight="1" x14ac:dyDescent="0.25">
      <c r="A666" s="38">
        <f>IF(OR(D666=0,D666=""),"",COUNTA($D$380:D666))</f>
        <v>263</v>
      </c>
      <c r="B666" s="9" t="s">
        <v>1160</v>
      </c>
      <c r="C666" s="11" t="s">
        <v>1161</v>
      </c>
      <c r="D666" s="15">
        <v>1974</v>
      </c>
      <c r="E666" s="12">
        <v>2996.5</v>
      </c>
      <c r="F666" s="12">
        <v>2211.1</v>
      </c>
      <c r="G666" s="12">
        <v>0</v>
      </c>
      <c r="H666" s="9" t="s">
        <v>497</v>
      </c>
      <c r="I666" s="9"/>
      <c r="J666" s="9"/>
      <c r="K666" s="9"/>
      <c r="L666" s="12">
        <f t="shared" ref="L666:L667" si="1199">432*E666</f>
        <v>1294488</v>
      </c>
      <c r="M666" s="12">
        <f t="shared" ref="M666:M667" si="1200">1097*E666</f>
        <v>3287160.5</v>
      </c>
      <c r="N666" s="12"/>
      <c r="O666" s="12">
        <f t="shared" ref="O666:O667" si="1201">398*E666</f>
        <v>1192607</v>
      </c>
      <c r="P666" s="12">
        <f t="shared" ref="P666:P667" si="1202">670*E666</f>
        <v>2007655</v>
      </c>
      <c r="Q666" s="12"/>
      <c r="R666" s="12">
        <f t="shared" ref="R666:R667" si="1203">1165*E666</f>
        <v>3490922.5</v>
      </c>
      <c r="S666" s="12">
        <f t="shared" ref="S666:S667" si="1204">100*E666</f>
        <v>299650</v>
      </c>
      <c r="T666" s="12">
        <f t="shared" ref="T666:T667" si="1205">2558*E666</f>
        <v>7665047</v>
      </c>
      <c r="U666" s="12">
        <f t="shared" ref="U666:U667" si="1206">80*E666</f>
        <v>239720</v>
      </c>
      <c r="V666" s="12"/>
      <c r="W666" s="12">
        <f t="shared" ref="W666:W671" si="1207">(L666+M666+N666+O666+P666+Q666+R666+S666+T666+U666)*0.0214</f>
        <v>416813.14999999997</v>
      </c>
      <c r="X666" s="12">
        <f t="shared" si="1165"/>
        <v>19894063.149999999</v>
      </c>
      <c r="Y666" s="9" t="s">
        <v>2244</v>
      </c>
      <c r="Z666" s="15">
        <v>0</v>
      </c>
      <c r="AA666" s="15">
        <v>0</v>
      </c>
      <c r="AB666" s="15">
        <v>0</v>
      </c>
      <c r="AC666" s="15">
        <v>0</v>
      </c>
      <c r="AD666" s="41"/>
    </row>
    <row r="667" spans="1:30" s="6" customFormat="1" ht="93.75" customHeight="1" x14ac:dyDescent="0.25">
      <c r="A667" s="38">
        <f>IF(OR(D667=0,D667=""),"",COUNTA($D$380:D667))</f>
        <v>264</v>
      </c>
      <c r="B667" s="9" t="s">
        <v>1162</v>
      </c>
      <c r="C667" s="11" t="s">
        <v>1163</v>
      </c>
      <c r="D667" s="15">
        <v>1975</v>
      </c>
      <c r="E667" s="12">
        <v>3042.9</v>
      </c>
      <c r="F667" s="12">
        <v>2251.3000000000002</v>
      </c>
      <c r="G667" s="12">
        <v>0</v>
      </c>
      <c r="H667" s="9" t="s">
        <v>497</v>
      </c>
      <c r="I667" s="9"/>
      <c r="J667" s="9"/>
      <c r="K667" s="9"/>
      <c r="L667" s="12">
        <f t="shared" si="1199"/>
        <v>1314532.8</v>
      </c>
      <c r="M667" s="12">
        <f t="shared" si="1200"/>
        <v>3338061.3000000003</v>
      </c>
      <c r="N667" s="12"/>
      <c r="O667" s="12">
        <f t="shared" si="1201"/>
        <v>1211074.2</v>
      </c>
      <c r="P667" s="12">
        <f t="shared" si="1202"/>
        <v>2038743</v>
      </c>
      <c r="Q667" s="12"/>
      <c r="R667" s="12">
        <f t="shared" si="1203"/>
        <v>3544978.5</v>
      </c>
      <c r="S667" s="12">
        <f t="shared" si="1204"/>
        <v>304290</v>
      </c>
      <c r="T667" s="12">
        <f t="shared" si="1205"/>
        <v>7783738.2000000002</v>
      </c>
      <c r="U667" s="12">
        <f t="shared" si="1206"/>
        <v>243432</v>
      </c>
      <c r="V667" s="12"/>
      <c r="W667" s="12">
        <f t="shared" si="1207"/>
        <v>423267.38999999996</v>
      </c>
      <c r="X667" s="12">
        <f t="shared" si="1165"/>
        <v>20202117.390000001</v>
      </c>
      <c r="Y667" s="9" t="s">
        <v>2244</v>
      </c>
      <c r="Z667" s="15">
        <v>0</v>
      </c>
      <c r="AA667" s="15">
        <v>0</v>
      </c>
      <c r="AB667" s="15">
        <v>0</v>
      </c>
      <c r="AC667" s="15">
        <v>0</v>
      </c>
      <c r="AD667" s="41"/>
    </row>
    <row r="668" spans="1:30" s="6" customFormat="1" ht="93.75" customHeight="1" x14ac:dyDescent="0.25">
      <c r="A668" s="38">
        <f>IF(OR(D668=0,D668=""),"",COUNTA($D$380:D668))</f>
        <v>265</v>
      </c>
      <c r="B668" s="9" t="s">
        <v>1164</v>
      </c>
      <c r="C668" s="11" t="s">
        <v>1165</v>
      </c>
      <c r="D668" s="15">
        <v>1974</v>
      </c>
      <c r="E668" s="12">
        <v>4133.8</v>
      </c>
      <c r="F668" s="12">
        <v>3040.2</v>
      </c>
      <c r="G668" s="12">
        <v>0</v>
      </c>
      <c r="H668" s="9" t="s">
        <v>48</v>
      </c>
      <c r="I668" s="9"/>
      <c r="J668" s="9"/>
      <c r="K668" s="9"/>
      <c r="L668" s="12">
        <f>677*E668</f>
        <v>2798582.6</v>
      </c>
      <c r="M668" s="12">
        <f>1213*E668</f>
        <v>5014299.4000000004</v>
      </c>
      <c r="N668" s="12"/>
      <c r="O668" s="12">
        <f>863*E668</f>
        <v>3567469.4000000004</v>
      </c>
      <c r="P668" s="12">
        <f>546*E668</f>
        <v>2257054.8000000003</v>
      </c>
      <c r="Q668" s="12"/>
      <c r="R668" s="12">
        <f>2340*E668</f>
        <v>9673092</v>
      </c>
      <c r="S668" s="12">
        <f>297*E668</f>
        <v>1227738.6000000001</v>
      </c>
      <c r="T668" s="12">
        <f>2771*E668</f>
        <v>11454759.800000001</v>
      </c>
      <c r="U668" s="12">
        <f>111*E668</f>
        <v>458851.80000000005</v>
      </c>
      <c r="V668" s="12"/>
      <c r="W668" s="12">
        <f t="shared" si="1207"/>
        <v>780069.55576000013</v>
      </c>
      <c r="X668" s="12">
        <f t="shared" si="1165"/>
        <v>37231917.95576001</v>
      </c>
      <c r="Y668" s="9" t="s">
        <v>2244</v>
      </c>
      <c r="Z668" s="15">
        <v>0</v>
      </c>
      <c r="AA668" s="15">
        <v>0</v>
      </c>
      <c r="AB668" s="15">
        <v>0</v>
      </c>
      <c r="AC668" s="15">
        <v>0</v>
      </c>
      <c r="AD668" s="41"/>
    </row>
    <row r="669" spans="1:30" s="6" customFormat="1" ht="93.75" customHeight="1" x14ac:dyDescent="0.25">
      <c r="A669" s="38">
        <f>IF(OR(D669=0,D669=""),"",COUNTA($D$380:D669))</f>
        <v>266</v>
      </c>
      <c r="B669" s="9" t="s">
        <v>1166</v>
      </c>
      <c r="C669" s="11" t="s">
        <v>1167</v>
      </c>
      <c r="D669" s="15">
        <v>1975</v>
      </c>
      <c r="E669" s="12">
        <v>3009.6</v>
      </c>
      <c r="F669" s="12">
        <v>2222.4</v>
      </c>
      <c r="G669" s="12">
        <v>0</v>
      </c>
      <c r="H669" s="9" t="s">
        <v>497</v>
      </c>
      <c r="I669" s="9"/>
      <c r="J669" s="9"/>
      <c r="K669" s="9"/>
      <c r="L669" s="12">
        <f>432*E669</f>
        <v>1300147.2</v>
      </c>
      <c r="M669" s="12">
        <f>1097*E669</f>
        <v>3301531.1999999997</v>
      </c>
      <c r="N669" s="12"/>
      <c r="O669" s="12">
        <f>398*E669</f>
        <v>1197820.8</v>
      </c>
      <c r="P669" s="12">
        <f>670*E669</f>
        <v>2016432</v>
      </c>
      <c r="Q669" s="12"/>
      <c r="R669" s="12">
        <f>1165*E669</f>
        <v>3506184</v>
      </c>
      <c r="S669" s="12">
        <f>100*E669</f>
        <v>300960</v>
      </c>
      <c r="T669" s="12">
        <f t="shared" ref="T669" si="1208">2558*E669</f>
        <v>7698556.7999999998</v>
      </c>
      <c r="U669" s="12">
        <f>80*E669</f>
        <v>240768</v>
      </c>
      <c r="V669" s="12"/>
      <c r="W669" s="12">
        <f t="shared" si="1207"/>
        <v>418635.36</v>
      </c>
      <c r="X669" s="12">
        <f t="shared" si="1165"/>
        <v>19981035.359999999</v>
      </c>
      <c r="Y669" s="9" t="s">
        <v>2244</v>
      </c>
      <c r="Z669" s="15">
        <v>0</v>
      </c>
      <c r="AA669" s="15">
        <v>0</v>
      </c>
      <c r="AB669" s="15">
        <v>0</v>
      </c>
      <c r="AC669" s="15">
        <v>0</v>
      </c>
      <c r="AD669" s="41"/>
    </row>
    <row r="670" spans="1:30" s="6" customFormat="1" ht="93.75" customHeight="1" x14ac:dyDescent="0.25">
      <c r="A670" s="38">
        <f>IF(OR(D670=0,D670=""),"",COUNTA($D$380:D670))</f>
        <v>267</v>
      </c>
      <c r="B670" s="9" t="s">
        <v>1168</v>
      </c>
      <c r="C670" s="11" t="s">
        <v>1169</v>
      </c>
      <c r="D670" s="15">
        <v>1975</v>
      </c>
      <c r="E670" s="12">
        <v>3672.9</v>
      </c>
      <c r="F670" s="12">
        <v>2636.5</v>
      </c>
      <c r="G670" s="12">
        <v>465</v>
      </c>
      <c r="H670" s="9" t="s">
        <v>48</v>
      </c>
      <c r="I670" s="9"/>
      <c r="J670" s="9"/>
      <c r="K670" s="9"/>
      <c r="L670" s="12">
        <f t="shared" ref="L670:L671" si="1209">677*E670</f>
        <v>2486553.3000000003</v>
      </c>
      <c r="M670" s="12">
        <f t="shared" ref="M670:M671" si="1210">1213*E670</f>
        <v>4455227.7</v>
      </c>
      <c r="N670" s="12"/>
      <c r="O670" s="12">
        <f t="shared" ref="O670:O671" si="1211">863*E670</f>
        <v>3169712.7</v>
      </c>
      <c r="P670" s="12">
        <f t="shared" ref="P670:P671" si="1212">546*E670</f>
        <v>2005403.4000000001</v>
      </c>
      <c r="Q670" s="12"/>
      <c r="R670" s="12">
        <f t="shared" ref="R670:R671" si="1213">2340*E670</f>
        <v>8594586</v>
      </c>
      <c r="S670" s="12">
        <f t="shared" ref="S670:S671" si="1214">297*E670</f>
        <v>1090851.3</v>
      </c>
      <c r="T670" s="12">
        <f t="shared" ref="T670:T671" si="1215">2771*E670</f>
        <v>10177605.9</v>
      </c>
      <c r="U670" s="12">
        <f t="shared" ref="U670:U671" si="1216">111*E670</f>
        <v>407691.9</v>
      </c>
      <c r="V670" s="12"/>
      <c r="W670" s="12">
        <f t="shared" si="1207"/>
        <v>693095.32908000005</v>
      </c>
      <c r="X670" s="12">
        <f t="shared" si="1165"/>
        <v>33080727.529080003</v>
      </c>
      <c r="Y670" s="9" t="s">
        <v>2244</v>
      </c>
      <c r="Z670" s="15">
        <v>0</v>
      </c>
      <c r="AA670" s="15">
        <v>0</v>
      </c>
      <c r="AB670" s="15">
        <v>0</v>
      </c>
      <c r="AC670" s="15">
        <v>0</v>
      </c>
      <c r="AD670" s="41"/>
    </row>
    <row r="671" spans="1:30" s="6" customFormat="1" ht="93.75" customHeight="1" x14ac:dyDescent="0.25">
      <c r="A671" s="38">
        <f>IF(OR(D671=0,D671=""),"",COUNTA($D$380:D671))</f>
        <v>268</v>
      </c>
      <c r="B671" s="9" t="s">
        <v>1170</v>
      </c>
      <c r="C671" s="11" t="s">
        <v>1171</v>
      </c>
      <c r="D671" s="15">
        <v>1975</v>
      </c>
      <c r="E671" s="12">
        <v>5596.2</v>
      </c>
      <c r="F671" s="12">
        <v>4328</v>
      </c>
      <c r="G671" s="12">
        <v>512.5</v>
      </c>
      <c r="H671" s="9" t="s">
        <v>48</v>
      </c>
      <c r="I671" s="9"/>
      <c r="J671" s="9"/>
      <c r="K671" s="9"/>
      <c r="L671" s="12">
        <f t="shared" si="1209"/>
        <v>3788627.4</v>
      </c>
      <c r="M671" s="12">
        <f t="shared" si="1210"/>
        <v>6788190.5999999996</v>
      </c>
      <c r="N671" s="12"/>
      <c r="O671" s="12">
        <f t="shared" si="1211"/>
        <v>4829520.5999999996</v>
      </c>
      <c r="P671" s="12">
        <f t="shared" si="1212"/>
        <v>3055525.1999999997</v>
      </c>
      <c r="Q671" s="12"/>
      <c r="R671" s="12">
        <f t="shared" si="1213"/>
        <v>13095108</v>
      </c>
      <c r="S671" s="12">
        <f t="shared" si="1214"/>
        <v>1662071.4</v>
      </c>
      <c r="T671" s="12">
        <f t="shared" si="1215"/>
        <v>15507070.199999999</v>
      </c>
      <c r="U671" s="12">
        <f t="shared" si="1216"/>
        <v>621178.19999999995</v>
      </c>
      <c r="V671" s="12"/>
      <c r="W671" s="12">
        <f t="shared" si="1207"/>
        <v>1056032.04024</v>
      </c>
      <c r="X671" s="12">
        <f t="shared" si="1165"/>
        <v>50403323.640239999</v>
      </c>
      <c r="Y671" s="9" t="s">
        <v>2244</v>
      </c>
      <c r="Z671" s="15">
        <v>0</v>
      </c>
      <c r="AA671" s="15">
        <v>0</v>
      </c>
      <c r="AB671" s="15">
        <v>0</v>
      </c>
      <c r="AC671" s="15">
        <v>0</v>
      </c>
      <c r="AD671" s="41"/>
    </row>
    <row r="672" spans="1:30" s="6" customFormat="1" ht="93.75" customHeight="1" x14ac:dyDescent="0.25">
      <c r="A672" s="38" t="str">
        <f>IF(OR(D672=0,D672=""),"",COUNTA($D$380:D672))</f>
        <v/>
      </c>
      <c r="B672" s="9"/>
      <c r="C672" s="39"/>
      <c r="D672" s="15"/>
      <c r="E672" s="40">
        <f>SUM(E646:E671)</f>
        <v>122491.63999999998</v>
      </c>
      <c r="F672" s="40">
        <f t="shared" ref="F672:G672" si="1217">SUM(F646:F671)</f>
        <v>82904.47</v>
      </c>
      <c r="G672" s="40">
        <f t="shared" si="1217"/>
        <v>5414.5</v>
      </c>
      <c r="H672" s="9"/>
      <c r="I672" s="9"/>
      <c r="J672" s="9"/>
      <c r="K672" s="9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9"/>
      <c r="X672" s="40">
        <f t="shared" ref="X672" si="1218">SUM(X646:X671)</f>
        <v>666479309.60969996</v>
      </c>
      <c r="Y672" s="40"/>
      <c r="Z672" s="40">
        <f t="shared" ref="Z672" si="1219">SUM(Z646:Z671)</f>
        <v>0</v>
      </c>
      <c r="AA672" s="40">
        <f t="shared" ref="AA672" si="1220">SUM(AA646:AA671)</f>
        <v>0</v>
      </c>
      <c r="AB672" s="40">
        <f t="shared" ref="AB672" si="1221">SUM(AB646:AB671)</f>
        <v>0</v>
      </c>
      <c r="AC672" s="40">
        <f t="shared" ref="AC672" si="1222">SUM(AC646:AC671)</f>
        <v>0</v>
      </c>
      <c r="AD672" s="41"/>
    </row>
    <row r="673" spans="1:30" s="6" customFormat="1" ht="93.75" customHeight="1" x14ac:dyDescent="0.25">
      <c r="A673" s="38" t="str">
        <f>IF(OR(D673=0,D673=""),"",COUNTA($D$380:D673))</f>
        <v/>
      </c>
      <c r="B673" s="9"/>
      <c r="C673" s="39" t="s">
        <v>2206</v>
      </c>
      <c r="D673" s="15"/>
      <c r="E673" s="12"/>
      <c r="F673" s="12"/>
      <c r="G673" s="12"/>
      <c r="H673" s="9"/>
      <c r="I673" s="9"/>
      <c r="J673" s="9"/>
      <c r="K673" s="9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9"/>
      <c r="X673" s="12"/>
      <c r="Y673" s="12"/>
      <c r="Z673" s="12"/>
      <c r="AA673" s="12"/>
      <c r="AB673" s="12"/>
      <c r="AC673" s="12"/>
      <c r="AD673" s="41"/>
    </row>
    <row r="674" spans="1:30" s="6" customFormat="1" ht="93.75" customHeight="1" x14ac:dyDescent="0.25">
      <c r="A674" s="38">
        <f>IF(OR(D674=0,D674=""),"",COUNTA($D$380:D674))</f>
        <v>269</v>
      </c>
      <c r="B674" s="9" t="s">
        <v>1172</v>
      </c>
      <c r="C674" s="11" t="s">
        <v>1173</v>
      </c>
      <c r="D674" s="15">
        <v>1974</v>
      </c>
      <c r="E674" s="12">
        <v>5452.88</v>
      </c>
      <c r="F674" s="12">
        <v>3315.4</v>
      </c>
      <c r="G674" s="12">
        <v>2137.48</v>
      </c>
      <c r="H674" s="9" t="s">
        <v>48</v>
      </c>
      <c r="I674" s="9"/>
      <c r="J674" s="9"/>
      <c r="K674" s="9"/>
      <c r="L674" s="12">
        <f>677*E674</f>
        <v>3691599.7600000002</v>
      </c>
      <c r="M674" s="12">
        <f>1213*E674</f>
        <v>6614343.4400000004</v>
      </c>
      <c r="N674" s="12">
        <f>620*E674</f>
        <v>3380785.6</v>
      </c>
      <c r="O674" s="12">
        <f>863*E674</f>
        <v>4705835.4400000004</v>
      </c>
      <c r="P674" s="12">
        <f>546*E674</f>
        <v>2977272.48</v>
      </c>
      <c r="Q674" s="12"/>
      <c r="R674" s="12"/>
      <c r="S674" s="12"/>
      <c r="T674" s="12">
        <f>2771*E674</f>
        <v>15109930.48</v>
      </c>
      <c r="U674" s="12">
        <f>111*E674</f>
        <v>605269.68000000005</v>
      </c>
      <c r="V674" s="12">
        <f>35*E674</f>
        <v>190850.80000000002</v>
      </c>
      <c r="W674" s="12">
        <f t="shared" ref="W674:W675" si="1223">(L674+M674+N674+O674+P674+Q674+R674+S674+T674+U674)*0.0214</f>
        <v>793619.78923200001</v>
      </c>
      <c r="X674" s="12">
        <f t="shared" ref="X674:X675" si="1224">L674+M674+N674+O674+P674+Q674+R674+S674+T674+U674+V674+W674</f>
        <v>38069507.469232</v>
      </c>
      <c r="Y674" s="9" t="s">
        <v>2244</v>
      </c>
      <c r="Z674" s="15">
        <v>0</v>
      </c>
      <c r="AA674" s="15">
        <v>0</v>
      </c>
      <c r="AB674" s="15">
        <v>0</v>
      </c>
      <c r="AC674" s="15">
        <v>0</v>
      </c>
      <c r="AD674" s="41"/>
    </row>
    <row r="675" spans="1:30" s="6" customFormat="1" ht="93.75" customHeight="1" x14ac:dyDescent="0.25">
      <c r="A675" s="38">
        <f>IF(OR(D675=0,D675=""),"",COUNTA($D$380:D675))</f>
        <v>270</v>
      </c>
      <c r="B675" s="9" t="s">
        <v>1174</v>
      </c>
      <c r="C675" s="11" t="s">
        <v>1175</v>
      </c>
      <c r="D675" s="15">
        <v>1974</v>
      </c>
      <c r="E675" s="12">
        <v>787</v>
      </c>
      <c r="F675" s="12">
        <v>489</v>
      </c>
      <c r="G675" s="12">
        <v>298</v>
      </c>
      <c r="H675" s="9" t="s">
        <v>39</v>
      </c>
      <c r="I675" s="9"/>
      <c r="J675" s="9"/>
      <c r="K675" s="9"/>
      <c r="L675" s="12">
        <f t="shared" ref="L675" si="1225">741*E675</f>
        <v>583167</v>
      </c>
      <c r="M675" s="12">
        <f>3305*E675</f>
        <v>2601035</v>
      </c>
      <c r="N675" s="12">
        <f t="shared" ref="N675" si="1226">754*E675</f>
        <v>593398</v>
      </c>
      <c r="O675" s="12">
        <f t="shared" ref="O675" si="1227">681*E675</f>
        <v>535947</v>
      </c>
      <c r="P675" s="12">
        <f>576*E675</f>
        <v>453312</v>
      </c>
      <c r="Q675" s="12"/>
      <c r="R675" s="12">
        <f>5443*E675</f>
        <v>4283641</v>
      </c>
      <c r="S675" s="12"/>
      <c r="T675" s="12">
        <f t="shared" ref="T675" si="1228">4818*E675</f>
        <v>3791766</v>
      </c>
      <c r="U675" s="12">
        <f t="shared" ref="U675" si="1229">185*E675</f>
        <v>145595</v>
      </c>
      <c r="V675" s="12">
        <f>34*E675</f>
        <v>26758</v>
      </c>
      <c r="W675" s="12">
        <f t="shared" si="1223"/>
        <v>277940.2254</v>
      </c>
      <c r="X675" s="12">
        <f t="shared" si="1224"/>
        <v>13292559.225400001</v>
      </c>
      <c r="Y675" s="9" t="s">
        <v>2244</v>
      </c>
      <c r="Z675" s="15">
        <v>0</v>
      </c>
      <c r="AA675" s="15">
        <v>0</v>
      </c>
      <c r="AB675" s="15">
        <v>0</v>
      </c>
      <c r="AC675" s="15">
        <v>0</v>
      </c>
      <c r="AD675" s="41"/>
    </row>
    <row r="676" spans="1:30" s="6" customFormat="1" ht="93.75" customHeight="1" x14ac:dyDescent="0.25">
      <c r="A676" s="38" t="str">
        <f>IF(OR(D676=0,D676=""),"",COUNTA($D$380:D676))</f>
        <v/>
      </c>
      <c r="B676" s="38"/>
      <c r="C676" s="39"/>
      <c r="D676" s="15"/>
      <c r="E676" s="40">
        <f>SUM(E674:E675)</f>
        <v>6239.88</v>
      </c>
      <c r="F676" s="40">
        <f t="shared" ref="F676:G676" si="1230">SUM(F674:F675)</f>
        <v>3804.4</v>
      </c>
      <c r="G676" s="40">
        <f t="shared" si="1230"/>
        <v>2435.48</v>
      </c>
      <c r="H676" s="9"/>
      <c r="I676" s="9"/>
      <c r="J676" s="9"/>
      <c r="K676" s="9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9"/>
      <c r="X676" s="40">
        <f t="shared" ref="X676" si="1231">SUM(X674:X675)</f>
        <v>51362066.694632001</v>
      </c>
      <c r="Y676" s="40"/>
      <c r="Z676" s="40">
        <f t="shared" ref="Z676" si="1232">SUM(Z674:Z675)</f>
        <v>0</v>
      </c>
      <c r="AA676" s="40">
        <f t="shared" ref="AA676" si="1233">SUM(AA674:AA675)</f>
        <v>0</v>
      </c>
      <c r="AB676" s="40">
        <f t="shared" ref="AB676" si="1234">SUM(AB674:AB675)</f>
        <v>0</v>
      </c>
      <c r="AC676" s="40">
        <f t="shared" ref="AC676" si="1235">SUM(AC674:AC675)</f>
        <v>0</v>
      </c>
      <c r="AD676" s="41"/>
    </row>
    <row r="677" spans="1:30" s="6" customFormat="1" ht="93.75" customHeight="1" x14ac:dyDescent="0.25">
      <c r="A677" s="38" t="str">
        <f>IF(OR(D677=0,D677=""),"",COUNTA($D$380:D677))</f>
        <v/>
      </c>
      <c r="B677" s="38"/>
      <c r="C677" s="39" t="s">
        <v>2255</v>
      </c>
      <c r="D677" s="15"/>
      <c r="E677" s="40"/>
      <c r="F677" s="40"/>
      <c r="G677" s="40"/>
      <c r="H677" s="9"/>
      <c r="I677" s="9"/>
      <c r="J677" s="9"/>
      <c r="K677" s="9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9"/>
      <c r="X677" s="40"/>
      <c r="Y677" s="40"/>
      <c r="Z677" s="40"/>
      <c r="AA677" s="40"/>
      <c r="AB677" s="40"/>
      <c r="AC677" s="40"/>
      <c r="AD677" s="41"/>
    </row>
    <row r="678" spans="1:30" s="6" customFormat="1" ht="93.75" customHeight="1" x14ac:dyDescent="0.25">
      <c r="A678" s="38">
        <f>IF(OR(D678=0,D678=""),"",COUNTA($D$380:D678))</f>
        <v>271</v>
      </c>
      <c r="B678" s="9" t="s">
        <v>1176</v>
      </c>
      <c r="C678" s="11" t="s">
        <v>1177</v>
      </c>
      <c r="D678" s="15">
        <v>1973</v>
      </c>
      <c r="E678" s="12">
        <v>2159.4</v>
      </c>
      <c r="F678" s="12">
        <v>1767.9</v>
      </c>
      <c r="G678" s="12">
        <v>391.5</v>
      </c>
      <c r="H678" s="9" t="s">
        <v>48</v>
      </c>
      <c r="I678" s="9"/>
      <c r="J678" s="9"/>
      <c r="K678" s="9"/>
      <c r="L678" s="12">
        <f>677*E678</f>
        <v>1461913.8</v>
      </c>
      <c r="M678" s="12">
        <f>1213*E678</f>
        <v>2619352.2000000002</v>
      </c>
      <c r="N678" s="12">
        <f>620*E678</f>
        <v>1338828</v>
      </c>
      <c r="O678" s="12">
        <f>863*E678</f>
        <v>1863562.2000000002</v>
      </c>
      <c r="P678" s="12">
        <f>546*E678</f>
        <v>1179032.4000000001</v>
      </c>
      <c r="Q678" s="12"/>
      <c r="R678" s="12"/>
      <c r="S678" s="12"/>
      <c r="T678" s="12">
        <f>2771*E678</f>
        <v>5983697.4000000004</v>
      </c>
      <c r="U678" s="12">
        <f>111*E678</f>
        <v>239693.40000000002</v>
      </c>
      <c r="V678" s="12">
        <f>35*E678</f>
        <v>75579</v>
      </c>
      <c r="W678" s="12">
        <f t="shared" ref="W678:W689" si="1236">(L678+M678+N678+O678+P678+Q678+R678+S678+T678+U678)*0.0214</f>
        <v>314282.09915999998</v>
      </c>
      <c r="X678" s="12">
        <f t="shared" ref="X678:X689" si="1237">L678+M678+N678+O678+P678+Q678+R678+S678+T678+U678+V678+W678</f>
        <v>15075940.499160001</v>
      </c>
      <c r="Y678" s="9" t="s">
        <v>2244</v>
      </c>
      <c r="Z678" s="15">
        <v>0</v>
      </c>
      <c r="AA678" s="15">
        <v>0</v>
      </c>
      <c r="AB678" s="15">
        <v>0</v>
      </c>
      <c r="AC678" s="15">
        <v>0</v>
      </c>
      <c r="AD678" s="41"/>
    </row>
    <row r="679" spans="1:30" s="6" customFormat="1" ht="93.6" customHeight="1" x14ac:dyDescent="0.25">
      <c r="A679" s="38">
        <f>IF(OR(D679=0,D679=""),"",COUNTA($D$380:D679))</f>
        <v>272</v>
      </c>
      <c r="B679" s="9" t="s">
        <v>1178</v>
      </c>
      <c r="C679" s="11" t="s">
        <v>1179</v>
      </c>
      <c r="D679" s="15">
        <v>1975</v>
      </c>
      <c r="E679" s="12">
        <v>965.3</v>
      </c>
      <c r="F679" s="12">
        <v>653.70000000000005</v>
      </c>
      <c r="G679" s="12">
        <v>274.60000000000002</v>
      </c>
      <c r="H679" s="9" t="s">
        <v>36</v>
      </c>
      <c r="I679" s="9"/>
      <c r="J679" s="9"/>
      <c r="K679" s="9"/>
      <c r="L679" s="12">
        <f t="shared" ref="L679:L682" si="1238">741*E679</f>
        <v>715287.29999999993</v>
      </c>
      <c r="M679" s="12">
        <f>3305*E679</f>
        <v>3190316.5</v>
      </c>
      <c r="N679" s="12">
        <f t="shared" ref="N679:N680" si="1239">754*E679</f>
        <v>727836.2</v>
      </c>
      <c r="O679" s="12">
        <f t="shared" ref="O679:O682" si="1240">681*E679</f>
        <v>657369.29999999993</v>
      </c>
      <c r="P679" s="12">
        <f>576*E679</f>
        <v>556012.79999999993</v>
      </c>
      <c r="Q679" s="12"/>
      <c r="R679" s="12">
        <f>5443*E679</f>
        <v>5254127.8999999994</v>
      </c>
      <c r="S679" s="12"/>
      <c r="T679" s="12">
        <f t="shared" ref="T679:T682" si="1241">4818*E679</f>
        <v>4650815.3999999994</v>
      </c>
      <c r="U679" s="12">
        <f t="shared" ref="U679:U682" si="1242">185*E679</f>
        <v>178580.5</v>
      </c>
      <c r="V679" s="12">
        <f t="shared" ref="V679:V680" si="1243">34*E679</f>
        <v>32820.199999999997</v>
      </c>
      <c r="W679" s="12">
        <f t="shared" si="1236"/>
        <v>340909.40225999994</v>
      </c>
      <c r="X679" s="12">
        <f t="shared" si="1237"/>
        <v>16304075.502259998</v>
      </c>
      <c r="Y679" s="9" t="s">
        <v>2244</v>
      </c>
      <c r="Z679" s="15">
        <v>0</v>
      </c>
      <c r="AA679" s="15">
        <v>0</v>
      </c>
      <c r="AB679" s="15">
        <v>0</v>
      </c>
      <c r="AC679" s="15">
        <v>0</v>
      </c>
      <c r="AD679" s="41"/>
    </row>
    <row r="680" spans="1:30" s="6" customFormat="1" ht="93.6" customHeight="1" x14ac:dyDescent="0.25">
      <c r="A680" s="38">
        <f>IF(OR(D680=0,D680=""),"",COUNTA($D$380:D680))</f>
        <v>273</v>
      </c>
      <c r="B680" s="9" t="s">
        <v>1180</v>
      </c>
      <c r="C680" s="11" t="s">
        <v>1181</v>
      </c>
      <c r="D680" s="15">
        <v>1973</v>
      </c>
      <c r="E680" s="12">
        <v>787.1</v>
      </c>
      <c r="F680" s="12">
        <v>738.7</v>
      </c>
      <c r="G680" s="12">
        <v>48.4</v>
      </c>
      <c r="H680" s="9" t="s">
        <v>39</v>
      </c>
      <c r="I680" s="9"/>
      <c r="J680" s="9"/>
      <c r="K680" s="9"/>
      <c r="L680" s="12">
        <f t="shared" si="1238"/>
        <v>583241.1</v>
      </c>
      <c r="M680" s="12"/>
      <c r="N680" s="12">
        <f t="shared" si="1239"/>
        <v>593473.4</v>
      </c>
      <c r="O680" s="12">
        <f t="shared" si="1240"/>
        <v>536015.1</v>
      </c>
      <c r="P680" s="12"/>
      <c r="Q680" s="12"/>
      <c r="R680" s="12"/>
      <c r="S680" s="12"/>
      <c r="T680" s="12">
        <f t="shared" si="1241"/>
        <v>3792247.8000000003</v>
      </c>
      <c r="U680" s="12">
        <f t="shared" si="1242"/>
        <v>145613.5</v>
      </c>
      <c r="V680" s="12">
        <f t="shared" si="1243"/>
        <v>26761.4</v>
      </c>
      <c r="W680" s="12">
        <f t="shared" si="1236"/>
        <v>120922.64526</v>
      </c>
      <c r="X680" s="12">
        <f t="shared" si="1237"/>
        <v>5798274.9452600004</v>
      </c>
      <c r="Y680" s="9" t="s">
        <v>2244</v>
      </c>
      <c r="Z680" s="15">
        <v>0</v>
      </c>
      <c r="AA680" s="15">
        <v>0</v>
      </c>
      <c r="AB680" s="15">
        <v>0</v>
      </c>
      <c r="AC680" s="15">
        <v>0</v>
      </c>
      <c r="AD680" s="41"/>
    </row>
    <row r="681" spans="1:30" s="6" customFormat="1" ht="93.6" customHeight="1" x14ac:dyDescent="0.25">
      <c r="A681" s="38">
        <f>IF(OR(D681=0,D681=""),"",COUNTA($D$380:D681))</f>
        <v>274</v>
      </c>
      <c r="B681" s="9" t="s">
        <v>1182</v>
      </c>
      <c r="C681" s="11" t="s">
        <v>1183</v>
      </c>
      <c r="D681" s="15">
        <v>1975</v>
      </c>
      <c r="E681" s="12">
        <v>443</v>
      </c>
      <c r="F681" s="12">
        <v>358.5</v>
      </c>
      <c r="G681" s="12">
        <v>38.1</v>
      </c>
      <c r="H681" s="9" t="s">
        <v>39</v>
      </c>
      <c r="I681" s="9"/>
      <c r="J681" s="9"/>
      <c r="K681" s="9"/>
      <c r="L681" s="12">
        <f t="shared" si="1238"/>
        <v>328263</v>
      </c>
      <c r="M681" s="12">
        <f>3305*E681</f>
        <v>1464115</v>
      </c>
      <c r="N681" s="12"/>
      <c r="O681" s="12">
        <f t="shared" si="1240"/>
        <v>301683</v>
      </c>
      <c r="P681" s="12">
        <f t="shared" ref="P681:P682" si="1244">576*E681</f>
        <v>255168</v>
      </c>
      <c r="Q681" s="12"/>
      <c r="R681" s="12">
        <f t="shared" ref="R681:R682" si="1245">5443*E681</f>
        <v>2411249</v>
      </c>
      <c r="S681" s="12"/>
      <c r="T681" s="12">
        <f t="shared" si="1241"/>
        <v>2134374</v>
      </c>
      <c r="U681" s="12">
        <f t="shared" si="1242"/>
        <v>81955</v>
      </c>
      <c r="V681" s="12"/>
      <c r="W681" s="12">
        <f t="shared" si="1236"/>
        <v>149303.6698</v>
      </c>
      <c r="X681" s="12">
        <f t="shared" si="1237"/>
        <v>7126110.6698000003</v>
      </c>
      <c r="Y681" s="9" t="s">
        <v>2244</v>
      </c>
      <c r="Z681" s="15">
        <v>0</v>
      </c>
      <c r="AA681" s="15">
        <v>0</v>
      </c>
      <c r="AB681" s="15">
        <v>0</v>
      </c>
      <c r="AC681" s="15">
        <v>0</v>
      </c>
      <c r="AD681" s="41"/>
    </row>
    <row r="682" spans="1:30" s="6" customFormat="1" ht="93.6" customHeight="1" x14ac:dyDescent="0.25">
      <c r="A682" s="38">
        <f>IF(OR(D682=0,D682=""),"",COUNTA($D$380:D682))</f>
        <v>275</v>
      </c>
      <c r="B682" s="9" t="s">
        <v>1184</v>
      </c>
      <c r="C682" s="11" t="s">
        <v>1185</v>
      </c>
      <c r="D682" s="15">
        <v>1973</v>
      </c>
      <c r="E682" s="12">
        <v>747</v>
      </c>
      <c r="F682" s="12">
        <v>688.2</v>
      </c>
      <c r="G682" s="12">
        <v>58.8</v>
      </c>
      <c r="H682" s="9" t="s">
        <v>39</v>
      </c>
      <c r="I682" s="9"/>
      <c r="J682" s="9"/>
      <c r="K682" s="9"/>
      <c r="L682" s="12">
        <f t="shared" si="1238"/>
        <v>553527</v>
      </c>
      <c r="M682" s="12"/>
      <c r="N682" s="12">
        <f t="shared" ref="N682" si="1246">754*E682</f>
        <v>563238</v>
      </c>
      <c r="O682" s="12">
        <f t="shared" si="1240"/>
        <v>508707</v>
      </c>
      <c r="P682" s="12">
        <f t="shared" si="1244"/>
        <v>430272</v>
      </c>
      <c r="Q682" s="12"/>
      <c r="R682" s="12">
        <f t="shared" si="1245"/>
        <v>4065921</v>
      </c>
      <c r="S682" s="12"/>
      <c r="T682" s="12">
        <f t="shared" si="1241"/>
        <v>3599046</v>
      </c>
      <c r="U682" s="12">
        <f t="shared" si="1242"/>
        <v>138195</v>
      </c>
      <c r="V682" s="12">
        <f>34*E682</f>
        <v>25398</v>
      </c>
      <c r="W682" s="12">
        <f t="shared" si="1236"/>
        <v>210980.58839999998</v>
      </c>
      <c r="X682" s="12">
        <f t="shared" si="1237"/>
        <v>10095284.588400001</v>
      </c>
      <c r="Y682" s="9" t="s">
        <v>2244</v>
      </c>
      <c r="Z682" s="15">
        <v>0</v>
      </c>
      <c r="AA682" s="15">
        <v>0</v>
      </c>
      <c r="AB682" s="15">
        <v>0</v>
      </c>
      <c r="AC682" s="15">
        <v>0</v>
      </c>
      <c r="AD682" s="41"/>
    </row>
    <row r="683" spans="1:30" s="6" customFormat="1" ht="93.6" customHeight="1" x14ac:dyDescent="0.25">
      <c r="A683" s="38">
        <f>IF(OR(D683=0,D683=""),"",COUNTA($D$380:D683))</f>
        <v>276</v>
      </c>
      <c r="B683" s="9" t="s">
        <v>1186</v>
      </c>
      <c r="C683" s="11" t="s">
        <v>1187</v>
      </c>
      <c r="D683" s="15">
        <v>1973</v>
      </c>
      <c r="E683" s="12">
        <v>5004.3999999999996</v>
      </c>
      <c r="F683" s="12">
        <v>3238.9</v>
      </c>
      <c r="G683" s="12">
        <v>1765.5</v>
      </c>
      <c r="H683" s="9" t="s">
        <v>48</v>
      </c>
      <c r="I683" s="9"/>
      <c r="J683" s="9"/>
      <c r="K683" s="9"/>
      <c r="L683" s="12">
        <f t="shared" ref="L683:L684" si="1247">677*E683</f>
        <v>3387978.8</v>
      </c>
      <c r="M683" s="12">
        <f t="shared" ref="M683:M684" si="1248">1213*E683</f>
        <v>6070337.1999999993</v>
      </c>
      <c r="N683" s="12">
        <f t="shared" ref="N683:N684" si="1249">620*E683</f>
        <v>3102728</v>
      </c>
      <c r="O683" s="12">
        <f t="shared" ref="O683:O684" si="1250">863*E683</f>
        <v>4318797.1999999993</v>
      </c>
      <c r="P683" s="12">
        <f t="shared" ref="P683:P684" si="1251">546*E683</f>
        <v>2732402.4</v>
      </c>
      <c r="Q683" s="12"/>
      <c r="R683" s="12">
        <f t="shared" ref="R683:R684" si="1252">2340*E683</f>
        <v>11710296</v>
      </c>
      <c r="S683" s="12">
        <f t="shared" ref="S683:S684" si="1253">297*E683</f>
        <v>1486306.7999999998</v>
      </c>
      <c r="T683" s="12">
        <f t="shared" ref="T683:T684" si="1254">2771*E683</f>
        <v>13867192.399999999</v>
      </c>
      <c r="U683" s="12">
        <f t="shared" ref="U683:U684" si="1255">111*E683</f>
        <v>555488.39999999991</v>
      </c>
      <c r="V683" s="12">
        <f t="shared" ref="V683:V684" si="1256">35*E683</f>
        <v>175154</v>
      </c>
      <c r="W683" s="12">
        <f t="shared" si="1236"/>
        <v>1010754.6820799998</v>
      </c>
      <c r="X683" s="12">
        <f t="shared" si="1237"/>
        <v>48417435.882079996</v>
      </c>
      <c r="Y683" s="9" t="s">
        <v>2244</v>
      </c>
      <c r="Z683" s="15">
        <v>0</v>
      </c>
      <c r="AA683" s="15">
        <v>0</v>
      </c>
      <c r="AB683" s="15">
        <v>0</v>
      </c>
      <c r="AC683" s="15">
        <v>0</v>
      </c>
      <c r="AD683" s="41"/>
    </row>
    <row r="684" spans="1:30" s="6" customFormat="1" ht="93.6" customHeight="1" x14ac:dyDescent="0.25">
      <c r="A684" s="38">
        <f>IF(OR(D684=0,D684=""),"",COUNTA($D$380:D684))</f>
        <v>277</v>
      </c>
      <c r="B684" s="9" t="s">
        <v>1188</v>
      </c>
      <c r="C684" s="47" t="s">
        <v>1189</v>
      </c>
      <c r="D684" s="15">
        <v>1975</v>
      </c>
      <c r="E684" s="12">
        <v>4012.4</v>
      </c>
      <c r="F684" s="12">
        <v>3014.4</v>
      </c>
      <c r="G684" s="12">
        <v>998</v>
      </c>
      <c r="H684" s="9" t="s">
        <v>48</v>
      </c>
      <c r="I684" s="9"/>
      <c r="J684" s="9"/>
      <c r="K684" s="9"/>
      <c r="L684" s="12">
        <f t="shared" si="1247"/>
        <v>2716394.8000000003</v>
      </c>
      <c r="M684" s="12">
        <f t="shared" si="1248"/>
        <v>4867041.2</v>
      </c>
      <c r="N684" s="12">
        <f t="shared" si="1249"/>
        <v>2487688</v>
      </c>
      <c r="O684" s="12">
        <f t="shared" si="1250"/>
        <v>3462701.2</v>
      </c>
      <c r="P684" s="12">
        <f t="shared" si="1251"/>
        <v>2190770.4</v>
      </c>
      <c r="Q684" s="12"/>
      <c r="R684" s="12">
        <f t="shared" si="1252"/>
        <v>9389016</v>
      </c>
      <c r="S684" s="12">
        <f t="shared" si="1253"/>
        <v>1191682.8</v>
      </c>
      <c r="T684" s="12">
        <f t="shared" si="1254"/>
        <v>11118360.4</v>
      </c>
      <c r="U684" s="12">
        <f t="shared" si="1255"/>
        <v>445376.4</v>
      </c>
      <c r="V684" s="12">
        <f t="shared" si="1256"/>
        <v>140434</v>
      </c>
      <c r="W684" s="12">
        <f t="shared" si="1236"/>
        <v>810397.26768000005</v>
      </c>
      <c r="X684" s="12">
        <f t="shared" si="1237"/>
        <v>38819862.46768</v>
      </c>
      <c r="Y684" s="9" t="s">
        <v>2244</v>
      </c>
      <c r="Z684" s="15">
        <v>0</v>
      </c>
      <c r="AA684" s="15">
        <v>0</v>
      </c>
      <c r="AB684" s="15">
        <v>0</v>
      </c>
      <c r="AC684" s="15">
        <v>0</v>
      </c>
      <c r="AD684" s="41"/>
    </row>
    <row r="685" spans="1:30" s="6" customFormat="1" ht="93.6" customHeight="1" x14ac:dyDescent="0.25">
      <c r="A685" s="38">
        <f>IF(OR(D685=0,D685=""),"",COUNTA($D$380:D685))</f>
        <v>278</v>
      </c>
      <c r="B685" s="9" t="s">
        <v>1190</v>
      </c>
      <c r="C685" s="11" t="s">
        <v>1191</v>
      </c>
      <c r="D685" s="15">
        <v>1975</v>
      </c>
      <c r="E685" s="12">
        <v>763.3</v>
      </c>
      <c r="F685" s="12">
        <v>556</v>
      </c>
      <c r="G685" s="12">
        <v>207.2</v>
      </c>
      <c r="H685" s="9" t="s">
        <v>39</v>
      </c>
      <c r="I685" s="9"/>
      <c r="J685" s="9"/>
      <c r="K685" s="9"/>
      <c r="L685" s="12">
        <f t="shared" ref="L685:L689" si="1257">741*E685</f>
        <v>565605.29999999993</v>
      </c>
      <c r="M685" s="12"/>
      <c r="N685" s="12">
        <f t="shared" ref="N685:N686" si="1258">754*E685</f>
        <v>575528.19999999995</v>
      </c>
      <c r="O685" s="12">
        <f t="shared" ref="O685:O689" si="1259">681*E685</f>
        <v>519807.3</v>
      </c>
      <c r="P685" s="12">
        <f t="shared" ref="P685:P687" si="1260">576*E685</f>
        <v>439660.79999999999</v>
      </c>
      <c r="Q685" s="12"/>
      <c r="R685" s="12">
        <f>5443*E685</f>
        <v>4154641.9</v>
      </c>
      <c r="S685" s="12">
        <f t="shared" ref="S685" si="1261">190*E685</f>
        <v>145027</v>
      </c>
      <c r="T685" s="12">
        <f t="shared" ref="T685:T689" si="1262">4818*E685</f>
        <v>3677579.4</v>
      </c>
      <c r="U685" s="12">
        <f t="shared" ref="U685:U689" si="1263">185*E685</f>
        <v>141210.5</v>
      </c>
      <c r="V685" s="12">
        <f t="shared" ref="V685:V686" si="1264">34*E685</f>
        <v>25952.199999999997</v>
      </c>
      <c r="W685" s="12">
        <f t="shared" si="1236"/>
        <v>218687.89256000001</v>
      </c>
      <c r="X685" s="12">
        <f t="shared" si="1237"/>
        <v>10463700.492559999</v>
      </c>
      <c r="Y685" s="9" t="s">
        <v>2244</v>
      </c>
      <c r="Z685" s="15">
        <v>0</v>
      </c>
      <c r="AA685" s="15">
        <v>0</v>
      </c>
      <c r="AB685" s="15">
        <v>0</v>
      </c>
      <c r="AC685" s="15">
        <v>0</v>
      </c>
      <c r="AD685" s="41"/>
    </row>
    <row r="686" spans="1:30" s="6" customFormat="1" ht="93.6" customHeight="1" x14ac:dyDescent="0.25">
      <c r="A686" s="38">
        <f>IF(OR(D686=0,D686=""),"",COUNTA($D$380:D686))</f>
        <v>279</v>
      </c>
      <c r="B686" s="9" t="s">
        <v>1192</v>
      </c>
      <c r="C686" s="11" t="s">
        <v>1193</v>
      </c>
      <c r="D686" s="15">
        <v>1973</v>
      </c>
      <c r="E686" s="12">
        <v>709</v>
      </c>
      <c r="F686" s="12">
        <v>670.1</v>
      </c>
      <c r="G686" s="12">
        <v>253.1</v>
      </c>
      <c r="H686" s="9" t="s">
        <v>39</v>
      </c>
      <c r="I686" s="9"/>
      <c r="J686" s="9"/>
      <c r="K686" s="9"/>
      <c r="L686" s="12">
        <f t="shared" si="1257"/>
        <v>525369</v>
      </c>
      <c r="M686" s="12"/>
      <c r="N686" s="12">
        <f t="shared" si="1258"/>
        <v>534586</v>
      </c>
      <c r="O686" s="12">
        <f t="shared" si="1259"/>
        <v>482829</v>
      </c>
      <c r="P686" s="12">
        <f t="shared" si="1260"/>
        <v>408384</v>
      </c>
      <c r="Q686" s="12"/>
      <c r="R686" s="12"/>
      <c r="S686" s="12"/>
      <c r="T686" s="12">
        <f t="shared" si="1262"/>
        <v>3415962</v>
      </c>
      <c r="U686" s="12">
        <f t="shared" si="1263"/>
        <v>131165</v>
      </c>
      <c r="V686" s="12">
        <f t="shared" si="1264"/>
        <v>24106</v>
      </c>
      <c r="W686" s="12">
        <f t="shared" si="1236"/>
        <v>117663.51299999999</v>
      </c>
      <c r="X686" s="12">
        <f t="shared" si="1237"/>
        <v>5640064.5130000003</v>
      </c>
      <c r="Y686" s="9" t="s">
        <v>2244</v>
      </c>
      <c r="Z686" s="15">
        <v>0</v>
      </c>
      <c r="AA686" s="15">
        <v>0</v>
      </c>
      <c r="AB686" s="15">
        <v>0</v>
      </c>
      <c r="AC686" s="15">
        <v>0</v>
      </c>
      <c r="AD686" s="41"/>
    </row>
    <row r="687" spans="1:30" s="6" customFormat="1" ht="93.75" customHeight="1" x14ac:dyDescent="0.25">
      <c r="A687" s="38">
        <f>IF(OR(D687=0,D687=""),"",COUNTA($D$380:D687))</f>
        <v>280</v>
      </c>
      <c r="B687" s="9" t="s">
        <v>1194</v>
      </c>
      <c r="C687" s="11" t="s">
        <v>1195</v>
      </c>
      <c r="D687" s="15">
        <v>1975</v>
      </c>
      <c r="E687" s="12">
        <v>477</v>
      </c>
      <c r="F687" s="12">
        <v>477</v>
      </c>
      <c r="G687" s="12">
        <v>24.6</v>
      </c>
      <c r="H687" s="9" t="s">
        <v>39</v>
      </c>
      <c r="I687" s="9"/>
      <c r="J687" s="9"/>
      <c r="K687" s="9"/>
      <c r="L687" s="12">
        <f t="shared" si="1257"/>
        <v>353457</v>
      </c>
      <c r="M687" s="12">
        <f>3305*E687</f>
        <v>1576485</v>
      </c>
      <c r="N687" s="12"/>
      <c r="O687" s="12">
        <f t="shared" si="1259"/>
        <v>324837</v>
      </c>
      <c r="P687" s="12">
        <f t="shared" si="1260"/>
        <v>274752</v>
      </c>
      <c r="Q687" s="12"/>
      <c r="R687" s="12">
        <f t="shared" ref="R687:R689" si="1265">5443*E687</f>
        <v>2596311</v>
      </c>
      <c r="S687" s="12"/>
      <c r="T687" s="12">
        <f t="shared" si="1262"/>
        <v>2298186</v>
      </c>
      <c r="U687" s="12">
        <f t="shared" si="1263"/>
        <v>88245</v>
      </c>
      <c r="V687" s="12"/>
      <c r="W687" s="12">
        <f t="shared" si="1236"/>
        <v>160762.6422</v>
      </c>
      <c r="X687" s="12">
        <f t="shared" si="1237"/>
        <v>7673035.6421999997</v>
      </c>
      <c r="Y687" s="9" t="s">
        <v>2244</v>
      </c>
      <c r="Z687" s="15">
        <v>0</v>
      </c>
      <c r="AA687" s="15">
        <v>0</v>
      </c>
      <c r="AB687" s="15">
        <v>0</v>
      </c>
      <c r="AC687" s="15">
        <v>0</v>
      </c>
      <c r="AD687" s="41"/>
    </row>
    <row r="688" spans="1:30" s="6" customFormat="1" ht="93.75" customHeight="1" x14ac:dyDescent="0.25">
      <c r="A688" s="38">
        <f>IF(OR(D688=0,D688=""),"",COUNTA($D$380:D688))</f>
        <v>281</v>
      </c>
      <c r="B688" s="9" t="s">
        <v>1196</v>
      </c>
      <c r="C688" s="11" t="s">
        <v>1197</v>
      </c>
      <c r="D688" s="15">
        <v>1973</v>
      </c>
      <c r="E688" s="12">
        <v>406</v>
      </c>
      <c r="F688" s="12">
        <v>358.8</v>
      </c>
      <c r="G688" s="12">
        <v>47.2</v>
      </c>
      <c r="H688" s="9" t="s">
        <v>39</v>
      </c>
      <c r="I688" s="9"/>
      <c r="J688" s="9"/>
      <c r="K688" s="9"/>
      <c r="L688" s="12">
        <f t="shared" si="1257"/>
        <v>300846</v>
      </c>
      <c r="M688" s="12"/>
      <c r="N688" s="12">
        <f t="shared" ref="N688:N689" si="1266">754*E688</f>
        <v>306124</v>
      </c>
      <c r="O688" s="12">
        <f t="shared" si="1259"/>
        <v>276486</v>
      </c>
      <c r="P688" s="12"/>
      <c r="Q688" s="12"/>
      <c r="R688" s="12">
        <f t="shared" si="1265"/>
        <v>2209858</v>
      </c>
      <c r="S688" s="12"/>
      <c r="T688" s="12">
        <f t="shared" si="1262"/>
        <v>1956108</v>
      </c>
      <c r="U688" s="12">
        <f t="shared" si="1263"/>
        <v>75110</v>
      </c>
      <c r="V688" s="12">
        <f t="shared" ref="V688:V689" si="1267">34*E688</f>
        <v>13804</v>
      </c>
      <c r="W688" s="12">
        <f t="shared" si="1236"/>
        <v>109664.98479999999</v>
      </c>
      <c r="X688" s="12">
        <f t="shared" si="1237"/>
        <v>5248000.9847999997</v>
      </c>
      <c r="Y688" s="9" t="s">
        <v>2244</v>
      </c>
      <c r="Z688" s="15">
        <v>0</v>
      </c>
      <c r="AA688" s="15">
        <v>0</v>
      </c>
      <c r="AB688" s="15">
        <v>0</v>
      </c>
      <c r="AC688" s="15">
        <v>0</v>
      </c>
      <c r="AD688" s="41"/>
    </row>
    <row r="689" spans="1:30" s="6" customFormat="1" ht="93.75" customHeight="1" x14ac:dyDescent="0.25">
      <c r="A689" s="38">
        <f>IF(OR(D689=0,D689=""),"",COUNTA($D$380:D689))</f>
        <v>282</v>
      </c>
      <c r="B689" s="9" t="s">
        <v>1198</v>
      </c>
      <c r="C689" s="11" t="s">
        <v>1199</v>
      </c>
      <c r="D689" s="15">
        <v>1973</v>
      </c>
      <c r="E689" s="12">
        <v>622.4</v>
      </c>
      <c r="F689" s="12">
        <v>582.16999999999996</v>
      </c>
      <c r="G689" s="12">
        <v>40.229999999999997</v>
      </c>
      <c r="H689" s="9" t="s">
        <v>39</v>
      </c>
      <c r="I689" s="9"/>
      <c r="J689" s="9"/>
      <c r="K689" s="9"/>
      <c r="L689" s="12">
        <f t="shared" si="1257"/>
        <v>461198.39999999997</v>
      </c>
      <c r="M689" s="12"/>
      <c r="N689" s="12">
        <f t="shared" si="1266"/>
        <v>469289.6</v>
      </c>
      <c r="O689" s="12">
        <f t="shared" si="1259"/>
        <v>423854.39999999997</v>
      </c>
      <c r="P689" s="12"/>
      <c r="Q689" s="12"/>
      <c r="R689" s="12">
        <f t="shared" si="1265"/>
        <v>3387723.1999999997</v>
      </c>
      <c r="S689" s="12"/>
      <c r="T689" s="12">
        <f t="shared" si="1262"/>
        <v>2998723.1999999997</v>
      </c>
      <c r="U689" s="12">
        <f t="shared" si="1263"/>
        <v>115144</v>
      </c>
      <c r="V689" s="12">
        <f t="shared" si="1267"/>
        <v>21161.599999999999</v>
      </c>
      <c r="W689" s="12">
        <f t="shared" si="1236"/>
        <v>168116.96191999997</v>
      </c>
      <c r="X689" s="12">
        <f t="shared" si="1237"/>
        <v>8045211.3619199982</v>
      </c>
      <c r="Y689" s="9" t="s">
        <v>2244</v>
      </c>
      <c r="Z689" s="15">
        <v>0</v>
      </c>
      <c r="AA689" s="15">
        <v>0</v>
      </c>
      <c r="AB689" s="15">
        <v>0</v>
      </c>
      <c r="AC689" s="15">
        <v>0</v>
      </c>
      <c r="AD689" s="41"/>
    </row>
    <row r="690" spans="1:30" s="6" customFormat="1" ht="93.75" customHeight="1" x14ac:dyDescent="0.25">
      <c r="A690" s="38" t="str">
        <f>IF(OR(D690=0,D690=""),"",COUNTA($D$380:D690))</f>
        <v/>
      </c>
      <c r="B690" s="38"/>
      <c r="C690" s="39"/>
      <c r="D690" s="15"/>
      <c r="E690" s="40">
        <f>SUM(E678:E689)</f>
        <v>17096.3</v>
      </c>
      <c r="F690" s="40">
        <f t="shared" ref="F690:G690" si="1268">SUM(F678:F689)</f>
        <v>13104.369999999999</v>
      </c>
      <c r="G690" s="40">
        <f t="shared" si="1268"/>
        <v>4147.2299999999996</v>
      </c>
      <c r="H690" s="9"/>
      <c r="I690" s="9"/>
      <c r="J690" s="9"/>
      <c r="K690" s="9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9"/>
      <c r="X690" s="40">
        <f t="shared" ref="X690" si="1269">SUM(X678:X689)</f>
        <v>178706997.54912001</v>
      </c>
      <c r="Y690" s="40"/>
      <c r="Z690" s="40">
        <f t="shared" ref="Z690" si="1270">SUM(Z678:Z689)</f>
        <v>0</v>
      </c>
      <c r="AA690" s="40">
        <f t="shared" ref="AA690" si="1271">SUM(AA678:AA689)</f>
        <v>0</v>
      </c>
      <c r="AB690" s="40">
        <f t="shared" ref="AB690" si="1272">SUM(AB678:AB689)</f>
        <v>0</v>
      </c>
      <c r="AC690" s="40">
        <f t="shared" ref="AC690" si="1273">SUM(AC678:AC689)</f>
        <v>0</v>
      </c>
      <c r="AD690" s="41"/>
    </row>
    <row r="691" spans="1:30" s="6" customFormat="1" ht="93.75" customHeight="1" x14ac:dyDescent="0.25">
      <c r="A691" s="38" t="str">
        <f>IF(OR(D691=0,D691=""),"",COUNTA($D$380:D691))</f>
        <v/>
      </c>
      <c r="B691" s="38"/>
      <c r="C691" s="39" t="s">
        <v>2207</v>
      </c>
      <c r="D691" s="15"/>
      <c r="E691" s="12"/>
      <c r="F691" s="12"/>
      <c r="G691" s="12"/>
      <c r="H691" s="9"/>
      <c r="I691" s="9"/>
      <c r="J691" s="9"/>
      <c r="K691" s="9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9"/>
      <c r="X691" s="12"/>
      <c r="Y691" s="12"/>
      <c r="Z691" s="12"/>
      <c r="AA691" s="12"/>
      <c r="AB691" s="12"/>
      <c r="AC691" s="12"/>
      <c r="AD691" s="41"/>
    </row>
    <row r="692" spans="1:30" s="6" customFormat="1" ht="93.75" customHeight="1" x14ac:dyDescent="0.25">
      <c r="A692" s="38">
        <f>IF(OR(D692=0,D692=""),"",COUNTA($D$380:D692))</f>
        <v>283</v>
      </c>
      <c r="B692" s="9" t="s">
        <v>1200</v>
      </c>
      <c r="C692" s="11" t="s">
        <v>1201</v>
      </c>
      <c r="D692" s="15">
        <v>1974</v>
      </c>
      <c r="E692" s="12">
        <v>758.8</v>
      </c>
      <c r="F692" s="12">
        <v>485.9</v>
      </c>
      <c r="G692" s="9">
        <v>430</v>
      </c>
      <c r="H692" s="9" t="s">
        <v>39</v>
      </c>
      <c r="I692" s="9"/>
      <c r="J692" s="9"/>
      <c r="K692" s="9"/>
      <c r="L692" s="12">
        <f t="shared" ref="L692" si="1274">741*E692</f>
        <v>562270.79999999993</v>
      </c>
      <c r="M692" s="12">
        <f>3305*E692</f>
        <v>2507834</v>
      </c>
      <c r="N692" s="12">
        <f t="shared" ref="N692" si="1275">754*E692</f>
        <v>572135.19999999995</v>
      </c>
      <c r="O692" s="12">
        <f t="shared" ref="O692" si="1276">681*E692</f>
        <v>516742.8</v>
      </c>
      <c r="P692" s="12"/>
      <c r="Q692" s="12"/>
      <c r="R692" s="12">
        <f t="shared" ref="R692:R693" si="1277">5443*E692</f>
        <v>4130148.4</v>
      </c>
      <c r="S692" s="12"/>
      <c r="T692" s="12">
        <f t="shared" ref="T692" si="1278">4818*E692</f>
        <v>3655898.4</v>
      </c>
      <c r="U692" s="12">
        <f t="shared" ref="U692" si="1279">185*E692</f>
        <v>140378</v>
      </c>
      <c r="V692" s="12">
        <f>34*E692</f>
        <v>25799.199999999997</v>
      </c>
      <c r="W692" s="12">
        <f t="shared" ref="W692" si="1280">(L692+M692+N692+O692+P692+Q692+R692+S692+T692+U692)*0.0214</f>
        <v>258627.72263999999</v>
      </c>
      <c r="X692" s="12">
        <f t="shared" ref="X692:X693" si="1281">L692+M692+N692+O692+P692+Q692+R692+S692+T692+U692+V692+W692</f>
        <v>12369834.522639999</v>
      </c>
      <c r="Y692" s="9" t="s">
        <v>2244</v>
      </c>
      <c r="Z692" s="15">
        <v>0</v>
      </c>
      <c r="AA692" s="15">
        <v>0</v>
      </c>
      <c r="AB692" s="15">
        <v>0</v>
      </c>
      <c r="AC692" s="15">
        <v>0</v>
      </c>
      <c r="AD692" s="41"/>
    </row>
    <row r="693" spans="1:30" s="6" customFormat="1" ht="93.75" customHeight="1" x14ac:dyDescent="0.25">
      <c r="A693" s="38">
        <f>IF(OR(D693=0,D693=""),"",COUNTA($D$380:D693))</f>
        <v>284</v>
      </c>
      <c r="B693" s="9" t="s">
        <v>1202</v>
      </c>
      <c r="C693" s="11" t="s">
        <v>1203</v>
      </c>
      <c r="D693" s="15">
        <v>1974</v>
      </c>
      <c r="E693" s="12">
        <v>758.8</v>
      </c>
      <c r="F693" s="12">
        <v>485.9</v>
      </c>
      <c r="G693" s="9">
        <v>430</v>
      </c>
      <c r="H693" s="9" t="s">
        <v>39</v>
      </c>
      <c r="I693" s="9"/>
      <c r="J693" s="9"/>
      <c r="K693" s="9"/>
      <c r="L693" s="12"/>
      <c r="M693" s="12"/>
      <c r="N693" s="12"/>
      <c r="O693" s="12"/>
      <c r="P693" s="12"/>
      <c r="Q693" s="12"/>
      <c r="R693" s="12">
        <f t="shared" si="1277"/>
        <v>4130148.4</v>
      </c>
      <c r="S693" s="12"/>
      <c r="T693" s="12"/>
      <c r="U693" s="12"/>
      <c r="V693" s="12"/>
      <c r="W693" s="9"/>
      <c r="X693" s="12">
        <f t="shared" si="1281"/>
        <v>4130148.4</v>
      </c>
      <c r="Y693" s="9" t="s">
        <v>2244</v>
      </c>
      <c r="Z693" s="15">
        <v>0</v>
      </c>
      <c r="AA693" s="15">
        <v>0</v>
      </c>
      <c r="AB693" s="15">
        <v>0</v>
      </c>
      <c r="AC693" s="15">
        <v>0</v>
      </c>
      <c r="AD693" s="41"/>
    </row>
    <row r="694" spans="1:30" s="6" customFormat="1" ht="93.75" customHeight="1" x14ac:dyDescent="0.25">
      <c r="A694" s="38" t="str">
        <f>IF(OR(D694=0,D694=""),"",COUNTA($D$380:D694))</f>
        <v/>
      </c>
      <c r="B694" s="9"/>
      <c r="C694" s="39"/>
      <c r="D694" s="15"/>
      <c r="E694" s="40">
        <f>SUM(E692:E693)</f>
        <v>1517.6</v>
      </c>
      <c r="F694" s="40">
        <f t="shared" ref="F694:G694" si="1282">SUM(F692:F693)</f>
        <v>971.8</v>
      </c>
      <c r="G694" s="40">
        <f t="shared" si="1282"/>
        <v>860</v>
      </c>
      <c r="H694" s="9"/>
      <c r="I694" s="9"/>
      <c r="J694" s="9"/>
      <c r="K694" s="9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9"/>
      <c r="X694" s="40">
        <f t="shared" ref="X694" si="1283">SUM(X692:X693)</f>
        <v>16499982.92264</v>
      </c>
      <c r="Y694" s="40"/>
      <c r="Z694" s="40">
        <f t="shared" ref="Z694" si="1284">SUM(Z692:Z693)</f>
        <v>0</v>
      </c>
      <c r="AA694" s="40">
        <f t="shared" ref="AA694" si="1285">SUM(AA692:AA693)</f>
        <v>0</v>
      </c>
      <c r="AB694" s="40">
        <f t="shared" ref="AB694" si="1286">SUM(AB692:AB693)</f>
        <v>0</v>
      </c>
      <c r="AC694" s="40">
        <f t="shared" ref="AC694" si="1287">SUM(AC692:AC693)</f>
        <v>0</v>
      </c>
      <c r="AD694" s="41"/>
    </row>
    <row r="695" spans="1:30" s="6" customFormat="1" ht="93.75" customHeight="1" x14ac:dyDescent="0.25">
      <c r="A695" s="38" t="str">
        <f>IF(OR(D695=0,D695=""),"",COUNTA($D$380:D695))</f>
        <v/>
      </c>
      <c r="B695" s="9"/>
      <c r="C695" s="39" t="s">
        <v>2208</v>
      </c>
      <c r="D695" s="15"/>
      <c r="E695" s="12"/>
      <c r="F695" s="12"/>
      <c r="G695" s="12"/>
      <c r="H695" s="9"/>
      <c r="I695" s="9"/>
      <c r="J695" s="9"/>
      <c r="K695" s="9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9"/>
      <c r="X695" s="12"/>
      <c r="Y695" s="12"/>
      <c r="Z695" s="12"/>
      <c r="AA695" s="12"/>
      <c r="AB695" s="12"/>
      <c r="AC695" s="12"/>
      <c r="AD695" s="41"/>
    </row>
    <row r="696" spans="1:30" s="6" customFormat="1" ht="93.75" customHeight="1" x14ac:dyDescent="0.25">
      <c r="A696" s="38">
        <f>IF(OR(D696=0,D696=""),"",COUNTA($D$380:D696))</f>
        <v>285</v>
      </c>
      <c r="B696" s="9" t="s">
        <v>1204</v>
      </c>
      <c r="C696" s="11" t="s">
        <v>1205</v>
      </c>
      <c r="D696" s="15">
        <v>1974</v>
      </c>
      <c r="E696" s="12">
        <v>791.7</v>
      </c>
      <c r="F696" s="12">
        <v>728.3</v>
      </c>
      <c r="G696" s="9">
        <v>63.4</v>
      </c>
      <c r="H696" s="9" t="s">
        <v>39</v>
      </c>
      <c r="I696" s="9"/>
      <c r="J696" s="9"/>
      <c r="K696" s="9"/>
      <c r="L696" s="12">
        <f t="shared" ref="L696:L698" si="1288">741*E696</f>
        <v>586649.70000000007</v>
      </c>
      <c r="M696" s="12"/>
      <c r="N696" s="12">
        <f t="shared" ref="N696:N698" si="1289">754*E696</f>
        <v>596941.80000000005</v>
      </c>
      <c r="O696" s="12">
        <f t="shared" ref="O696:O698" si="1290">681*E696</f>
        <v>539147.70000000007</v>
      </c>
      <c r="P696" s="12"/>
      <c r="Q696" s="12"/>
      <c r="R696" s="12"/>
      <c r="S696" s="12"/>
      <c r="T696" s="12">
        <f t="shared" ref="T696:T698" si="1291">4818*E696</f>
        <v>3814410.6</v>
      </c>
      <c r="U696" s="12">
        <f t="shared" ref="U696:U698" si="1292">185*E696</f>
        <v>146464.5</v>
      </c>
      <c r="V696" s="12">
        <f t="shared" ref="V696:V698" si="1293">34*E696</f>
        <v>26917.800000000003</v>
      </c>
      <c r="W696" s="12">
        <f t="shared" ref="W696:W698" si="1294">(L696+M696+N696+O696+P696+Q696+R696+S696+T696+U696)*0.0214</f>
        <v>121629.34602000001</v>
      </c>
      <c r="X696" s="12">
        <f t="shared" ref="X696:X698" si="1295">L696+M696+N696+O696+P696+Q696+R696+S696+T696+U696+V696+W696</f>
        <v>5832161.4460200006</v>
      </c>
      <c r="Y696" s="9" t="s">
        <v>2244</v>
      </c>
      <c r="Z696" s="15">
        <v>0</v>
      </c>
      <c r="AA696" s="15">
        <v>0</v>
      </c>
      <c r="AB696" s="15">
        <v>0</v>
      </c>
      <c r="AC696" s="15">
        <v>0</v>
      </c>
      <c r="AD696" s="41"/>
    </row>
    <row r="697" spans="1:30" s="6" customFormat="1" ht="93.75" customHeight="1" x14ac:dyDescent="0.25">
      <c r="A697" s="38">
        <f>IF(OR(D697=0,D697=""),"",COUNTA($D$380:D697))</f>
        <v>286</v>
      </c>
      <c r="B697" s="9" t="s">
        <v>1206</v>
      </c>
      <c r="C697" s="11" t="s">
        <v>1207</v>
      </c>
      <c r="D697" s="15">
        <v>1974</v>
      </c>
      <c r="E697" s="12">
        <v>792.4</v>
      </c>
      <c r="F697" s="12">
        <v>733</v>
      </c>
      <c r="G697" s="9">
        <v>59.4</v>
      </c>
      <c r="H697" s="9" t="s">
        <v>39</v>
      </c>
      <c r="I697" s="9"/>
      <c r="J697" s="9"/>
      <c r="K697" s="9"/>
      <c r="L697" s="12">
        <f t="shared" si="1288"/>
        <v>587168.4</v>
      </c>
      <c r="M697" s="12"/>
      <c r="N697" s="12">
        <f t="shared" si="1289"/>
        <v>597469.6</v>
      </c>
      <c r="O697" s="12">
        <f t="shared" si="1290"/>
        <v>539624.4</v>
      </c>
      <c r="P697" s="12"/>
      <c r="Q697" s="12"/>
      <c r="R697" s="12"/>
      <c r="S697" s="12"/>
      <c r="T697" s="12">
        <f t="shared" si="1291"/>
        <v>3817783.1999999997</v>
      </c>
      <c r="U697" s="12">
        <f t="shared" si="1292"/>
        <v>146594</v>
      </c>
      <c r="V697" s="12">
        <f t="shared" si="1293"/>
        <v>26941.599999999999</v>
      </c>
      <c r="W697" s="12">
        <f t="shared" si="1294"/>
        <v>121736.88743999999</v>
      </c>
      <c r="X697" s="12">
        <f t="shared" si="1295"/>
        <v>5837318.087439999</v>
      </c>
      <c r="Y697" s="9" t="s">
        <v>2244</v>
      </c>
      <c r="Z697" s="15">
        <v>0</v>
      </c>
      <c r="AA697" s="15">
        <v>0</v>
      </c>
      <c r="AB697" s="15">
        <v>0</v>
      </c>
      <c r="AC697" s="15">
        <v>0</v>
      </c>
      <c r="AD697" s="41"/>
    </row>
    <row r="698" spans="1:30" s="6" customFormat="1" ht="93.75" customHeight="1" x14ac:dyDescent="0.25">
      <c r="A698" s="38">
        <f>IF(OR(D698=0,D698=""),"",COUNTA($D$380:D698))</f>
        <v>287</v>
      </c>
      <c r="B698" s="9" t="s">
        <v>1208</v>
      </c>
      <c r="C698" s="11" t="s">
        <v>1209</v>
      </c>
      <c r="D698" s="15">
        <v>1974</v>
      </c>
      <c r="E698" s="12">
        <v>781.6</v>
      </c>
      <c r="F698" s="12">
        <v>724.5</v>
      </c>
      <c r="G698" s="9">
        <v>57.1</v>
      </c>
      <c r="H698" s="9" t="s">
        <v>39</v>
      </c>
      <c r="I698" s="9"/>
      <c r="J698" s="9"/>
      <c r="K698" s="9"/>
      <c r="L698" s="12">
        <f t="shared" si="1288"/>
        <v>579165.6</v>
      </c>
      <c r="M698" s="12"/>
      <c r="N698" s="12">
        <f t="shared" si="1289"/>
        <v>589326.4</v>
      </c>
      <c r="O698" s="12">
        <f t="shared" si="1290"/>
        <v>532269.6</v>
      </c>
      <c r="P698" s="12"/>
      <c r="Q698" s="12"/>
      <c r="R698" s="12">
        <f>5443*E698</f>
        <v>4254248.8</v>
      </c>
      <c r="S698" s="12"/>
      <c r="T698" s="12">
        <f t="shared" si="1291"/>
        <v>3765748.8000000003</v>
      </c>
      <c r="U698" s="12">
        <f t="shared" si="1292"/>
        <v>144596</v>
      </c>
      <c r="V698" s="12">
        <f t="shared" si="1293"/>
        <v>26574.400000000001</v>
      </c>
      <c r="W698" s="12">
        <f t="shared" si="1294"/>
        <v>211118.60128</v>
      </c>
      <c r="X698" s="12">
        <f t="shared" si="1295"/>
        <v>10103048.201280002</v>
      </c>
      <c r="Y698" s="9" t="s">
        <v>2244</v>
      </c>
      <c r="Z698" s="15">
        <v>0</v>
      </c>
      <c r="AA698" s="15">
        <v>0</v>
      </c>
      <c r="AB698" s="15">
        <v>0</v>
      </c>
      <c r="AC698" s="15">
        <v>0</v>
      </c>
      <c r="AD698" s="41"/>
    </row>
    <row r="699" spans="1:30" s="6" customFormat="1" ht="93.75" customHeight="1" x14ac:dyDescent="0.25">
      <c r="A699" s="38" t="str">
        <f>IF(OR(D699=0,D699=""),"",COUNTA($D$380:D699))</f>
        <v/>
      </c>
      <c r="B699" s="9"/>
      <c r="C699" s="39"/>
      <c r="D699" s="15"/>
      <c r="E699" s="40">
        <f>SUM(E696:E698)</f>
        <v>2365.6999999999998</v>
      </c>
      <c r="F699" s="40">
        <f t="shared" ref="F699:G699" si="1296">SUM(F696:F698)</f>
        <v>2185.8000000000002</v>
      </c>
      <c r="G699" s="40">
        <f t="shared" si="1296"/>
        <v>179.9</v>
      </c>
      <c r="H699" s="9"/>
      <c r="I699" s="9"/>
      <c r="J699" s="9"/>
      <c r="K699" s="9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9"/>
      <c r="X699" s="40">
        <f t="shared" ref="X699" si="1297">SUM(X696:X698)</f>
        <v>21772527.73474</v>
      </c>
      <c r="Y699" s="40"/>
      <c r="Z699" s="40">
        <f t="shared" ref="Z699" si="1298">SUM(Z696:Z698)</f>
        <v>0</v>
      </c>
      <c r="AA699" s="40">
        <f t="shared" ref="AA699" si="1299">SUM(AA696:AA698)</f>
        <v>0</v>
      </c>
      <c r="AB699" s="40">
        <f t="shared" ref="AB699" si="1300">SUM(AB696:AB698)</f>
        <v>0</v>
      </c>
      <c r="AC699" s="40">
        <f t="shared" ref="AC699" si="1301">SUM(AC696:AC698)</f>
        <v>0</v>
      </c>
      <c r="AD699" s="41"/>
    </row>
    <row r="700" spans="1:30" s="6" customFormat="1" ht="93.75" customHeight="1" x14ac:dyDescent="0.25">
      <c r="A700" s="38" t="str">
        <f>IF(OR(D700=0,D700=""),"",COUNTA($D$380:D700))</f>
        <v/>
      </c>
      <c r="B700" s="9"/>
      <c r="C700" s="39" t="s">
        <v>2209</v>
      </c>
      <c r="D700" s="15"/>
      <c r="E700" s="12"/>
      <c r="F700" s="12"/>
      <c r="G700" s="12"/>
      <c r="H700" s="9"/>
      <c r="I700" s="9"/>
      <c r="J700" s="9"/>
      <c r="K700" s="9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9"/>
      <c r="X700" s="12"/>
      <c r="Y700" s="12"/>
      <c r="Z700" s="12"/>
      <c r="AA700" s="12"/>
      <c r="AB700" s="12"/>
      <c r="AC700" s="12"/>
      <c r="AD700" s="41"/>
    </row>
    <row r="701" spans="1:30" s="6" customFormat="1" ht="93.75" customHeight="1" x14ac:dyDescent="0.25">
      <c r="A701" s="38">
        <f>IF(OR(D701=0,D701=""),"",COUNTA($D$380:D701))</f>
        <v>288</v>
      </c>
      <c r="B701" s="9" t="s">
        <v>1210</v>
      </c>
      <c r="C701" s="11" t="s">
        <v>1211</v>
      </c>
      <c r="D701" s="15">
        <v>1974</v>
      </c>
      <c r="E701" s="12">
        <v>1119.4000000000001</v>
      </c>
      <c r="F701" s="12">
        <v>710.1</v>
      </c>
      <c r="G701" s="9">
        <v>0</v>
      </c>
      <c r="H701" s="9" t="s">
        <v>36</v>
      </c>
      <c r="I701" s="9"/>
      <c r="J701" s="9"/>
      <c r="K701" s="9"/>
      <c r="L701" s="12">
        <f t="shared" ref="L701:L705" si="1302">741*E701</f>
        <v>829475.4</v>
      </c>
      <c r="M701" s="12"/>
      <c r="N701" s="12">
        <f t="shared" ref="N701:N705" si="1303">754*E701</f>
        <v>844027.60000000009</v>
      </c>
      <c r="O701" s="12">
        <f t="shared" ref="O701:O705" si="1304">681*E701</f>
        <v>762311.4</v>
      </c>
      <c r="P701" s="12">
        <f t="shared" ref="P701:P705" si="1305">576*E701</f>
        <v>644774.40000000002</v>
      </c>
      <c r="Q701" s="12"/>
      <c r="R701" s="12">
        <f>5443*E701</f>
        <v>6092894.2000000002</v>
      </c>
      <c r="S701" s="12">
        <f t="shared" ref="S701:S705" si="1306">190*E701</f>
        <v>212686.00000000003</v>
      </c>
      <c r="T701" s="12">
        <f t="shared" ref="T701:T705" si="1307">4818*E701</f>
        <v>5393269.2000000002</v>
      </c>
      <c r="U701" s="12">
        <f t="shared" ref="U701:U705" si="1308">185*E701</f>
        <v>207089.00000000003</v>
      </c>
      <c r="V701" s="12">
        <f t="shared" ref="V701:V705" si="1309">34*E701</f>
        <v>38059.600000000006</v>
      </c>
      <c r="W701" s="12">
        <f t="shared" ref="W701:W719" si="1310">(L701+M701+N701+O701+P701+Q701+R701+S701+T701+U701)*0.0214</f>
        <v>320711.68207999994</v>
      </c>
      <c r="X701" s="12">
        <f t="shared" ref="X701:X719" si="1311">L701+M701+N701+O701+P701+Q701+R701+S701+T701+U701+V701+W701</f>
        <v>15345298.48208</v>
      </c>
      <c r="Y701" s="9" t="s">
        <v>2244</v>
      </c>
      <c r="Z701" s="15">
        <v>0</v>
      </c>
      <c r="AA701" s="15">
        <v>0</v>
      </c>
      <c r="AB701" s="15">
        <v>0</v>
      </c>
      <c r="AC701" s="15">
        <v>0</v>
      </c>
      <c r="AD701" s="41"/>
    </row>
    <row r="702" spans="1:30" s="6" customFormat="1" ht="93.75" customHeight="1" x14ac:dyDescent="0.25">
      <c r="A702" s="38">
        <f>IF(OR(D702=0,D702=""),"",COUNTA($D$380:D702))</f>
        <v>289</v>
      </c>
      <c r="B702" s="9" t="s">
        <v>1212</v>
      </c>
      <c r="C702" s="11" t="s">
        <v>1213</v>
      </c>
      <c r="D702" s="15">
        <v>1973</v>
      </c>
      <c r="E702" s="12">
        <v>756.2</v>
      </c>
      <c r="F702" s="12">
        <v>679.8</v>
      </c>
      <c r="G702" s="9">
        <v>0</v>
      </c>
      <c r="H702" s="9" t="s">
        <v>39</v>
      </c>
      <c r="I702" s="9"/>
      <c r="J702" s="9"/>
      <c r="K702" s="9"/>
      <c r="L702" s="12">
        <f t="shared" si="1302"/>
        <v>560344.20000000007</v>
      </c>
      <c r="M702" s="12"/>
      <c r="N702" s="12">
        <f t="shared" si="1303"/>
        <v>570174.80000000005</v>
      </c>
      <c r="O702" s="12">
        <f t="shared" si="1304"/>
        <v>514972.2</v>
      </c>
      <c r="P702" s="12">
        <f t="shared" si="1305"/>
        <v>435571.20000000001</v>
      </c>
      <c r="Q702" s="12"/>
      <c r="R702" s="12"/>
      <c r="S702" s="12">
        <f t="shared" si="1306"/>
        <v>143678</v>
      </c>
      <c r="T702" s="12">
        <f t="shared" si="1307"/>
        <v>3643371.6</v>
      </c>
      <c r="U702" s="12">
        <f t="shared" si="1308"/>
        <v>139897</v>
      </c>
      <c r="V702" s="12">
        <f t="shared" si="1309"/>
        <v>25710.800000000003</v>
      </c>
      <c r="W702" s="12">
        <f t="shared" si="1310"/>
        <v>128571.39259999999</v>
      </c>
      <c r="X702" s="12">
        <f t="shared" si="1311"/>
        <v>6162291.1925999997</v>
      </c>
      <c r="Y702" s="9" t="s">
        <v>2244</v>
      </c>
      <c r="Z702" s="15">
        <v>0</v>
      </c>
      <c r="AA702" s="15">
        <v>0</v>
      </c>
      <c r="AB702" s="15">
        <v>0</v>
      </c>
      <c r="AC702" s="15">
        <v>0</v>
      </c>
      <c r="AD702" s="41"/>
    </row>
    <row r="703" spans="1:30" s="6" customFormat="1" ht="93.75" customHeight="1" x14ac:dyDescent="0.25">
      <c r="A703" s="38">
        <f>IF(OR(D703=0,D703=""),"",COUNTA($D$380:D703))</f>
        <v>290</v>
      </c>
      <c r="B703" s="9" t="s">
        <v>1214</v>
      </c>
      <c r="C703" s="11" t="s">
        <v>1215</v>
      </c>
      <c r="D703" s="15">
        <v>1975</v>
      </c>
      <c r="E703" s="12">
        <v>783.4</v>
      </c>
      <c r="F703" s="12">
        <v>723.3</v>
      </c>
      <c r="G703" s="9">
        <v>0</v>
      </c>
      <c r="H703" s="9" t="s">
        <v>39</v>
      </c>
      <c r="I703" s="9"/>
      <c r="J703" s="9"/>
      <c r="K703" s="9"/>
      <c r="L703" s="12">
        <f t="shared" si="1302"/>
        <v>580499.4</v>
      </c>
      <c r="M703" s="12"/>
      <c r="N703" s="12">
        <f t="shared" si="1303"/>
        <v>590683.6</v>
      </c>
      <c r="O703" s="12">
        <f t="shared" si="1304"/>
        <v>533495.4</v>
      </c>
      <c r="P703" s="12">
        <f t="shared" si="1305"/>
        <v>451238.39999999997</v>
      </c>
      <c r="Q703" s="12"/>
      <c r="R703" s="12">
        <f>5443*E703</f>
        <v>4264046.2</v>
      </c>
      <c r="S703" s="12">
        <f t="shared" si="1306"/>
        <v>148846</v>
      </c>
      <c r="T703" s="12">
        <f t="shared" si="1307"/>
        <v>3774421.1999999997</v>
      </c>
      <c r="U703" s="12">
        <f t="shared" si="1308"/>
        <v>144929</v>
      </c>
      <c r="V703" s="12">
        <f t="shared" si="1309"/>
        <v>26635.599999999999</v>
      </c>
      <c r="W703" s="12">
        <f t="shared" si="1310"/>
        <v>224446.60687999998</v>
      </c>
      <c r="X703" s="12">
        <f t="shared" si="1311"/>
        <v>10739241.406879999</v>
      </c>
      <c r="Y703" s="9" t="s">
        <v>2244</v>
      </c>
      <c r="Z703" s="15">
        <v>0</v>
      </c>
      <c r="AA703" s="15">
        <v>0</v>
      </c>
      <c r="AB703" s="15">
        <v>0</v>
      </c>
      <c r="AC703" s="15">
        <v>0</v>
      </c>
      <c r="AD703" s="41"/>
    </row>
    <row r="704" spans="1:30" s="6" customFormat="1" ht="93.75" customHeight="1" x14ac:dyDescent="0.25">
      <c r="A704" s="38">
        <f>IF(OR(D704=0,D704=""),"",COUNTA($D$380:D704))</f>
        <v>291</v>
      </c>
      <c r="B704" s="9" t="s">
        <v>1216</v>
      </c>
      <c r="C704" s="11" t="s">
        <v>1217</v>
      </c>
      <c r="D704" s="15">
        <v>1973</v>
      </c>
      <c r="E704" s="12">
        <v>1167.3</v>
      </c>
      <c r="F704" s="12">
        <v>1123.5</v>
      </c>
      <c r="G704" s="12">
        <v>0</v>
      </c>
      <c r="H704" s="9" t="s">
        <v>39</v>
      </c>
      <c r="I704" s="9"/>
      <c r="J704" s="9"/>
      <c r="K704" s="9"/>
      <c r="L704" s="12">
        <f t="shared" si="1302"/>
        <v>864969.29999999993</v>
      </c>
      <c r="M704" s="12"/>
      <c r="N704" s="12">
        <f t="shared" si="1303"/>
        <v>880144.2</v>
      </c>
      <c r="O704" s="12">
        <f t="shared" si="1304"/>
        <v>794931.29999999993</v>
      </c>
      <c r="P704" s="12">
        <f t="shared" si="1305"/>
        <v>672364.79999999993</v>
      </c>
      <c r="Q704" s="12"/>
      <c r="R704" s="12"/>
      <c r="S704" s="12">
        <f t="shared" si="1306"/>
        <v>221787</v>
      </c>
      <c r="T704" s="12">
        <f t="shared" si="1307"/>
        <v>5624051.3999999994</v>
      </c>
      <c r="U704" s="12">
        <f t="shared" si="1308"/>
        <v>215950.5</v>
      </c>
      <c r="V704" s="12">
        <f t="shared" si="1309"/>
        <v>39688.199999999997</v>
      </c>
      <c r="W704" s="12">
        <f t="shared" si="1310"/>
        <v>198467.84789999999</v>
      </c>
      <c r="X704" s="12">
        <f t="shared" si="1311"/>
        <v>9512354.5478999987</v>
      </c>
      <c r="Y704" s="9" t="s">
        <v>2244</v>
      </c>
      <c r="Z704" s="15">
        <v>0</v>
      </c>
      <c r="AA704" s="15">
        <v>0</v>
      </c>
      <c r="AB704" s="15">
        <v>0</v>
      </c>
      <c r="AC704" s="15">
        <v>0</v>
      </c>
      <c r="AD704" s="41"/>
    </row>
    <row r="705" spans="1:30" s="6" customFormat="1" ht="93.75" customHeight="1" x14ac:dyDescent="0.25">
      <c r="A705" s="38">
        <f>IF(OR(D705=0,D705=""),"",COUNTA($D$380:D705))</f>
        <v>292</v>
      </c>
      <c r="B705" s="9" t="s">
        <v>1218</v>
      </c>
      <c r="C705" s="11" t="s">
        <v>1219</v>
      </c>
      <c r="D705" s="15">
        <v>1975</v>
      </c>
      <c r="E705" s="12">
        <v>1166.3</v>
      </c>
      <c r="F705" s="12">
        <v>1121.4000000000001</v>
      </c>
      <c r="G705" s="9">
        <v>0</v>
      </c>
      <c r="H705" s="9" t="s">
        <v>39</v>
      </c>
      <c r="I705" s="9"/>
      <c r="J705" s="9"/>
      <c r="K705" s="9"/>
      <c r="L705" s="12">
        <f t="shared" si="1302"/>
        <v>864228.29999999993</v>
      </c>
      <c r="M705" s="12"/>
      <c r="N705" s="12">
        <f t="shared" si="1303"/>
        <v>879390.2</v>
      </c>
      <c r="O705" s="12">
        <f t="shared" si="1304"/>
        <v>794250.29999999993</v>
      </c>
      <c r="P705" s="12">
        <f t="shared" si="1305"/>
        <v>671788.79999999993</v>
      </c>
      <c r="Q705" s="12"/>
      <c r="R705" s="12">
        <f>5443*E705</f>
        <v>6348170.8999999994</v>
      </c>
      <c r="S705" s="12">
        <f t="shared" si="1306"/>
        <v>221597</v>
      </c>
      <c r="T705" s="12">
        <f t="shared" si="1307"/>
        <v>5619233.3999999994</v>
      </c>
      <c r="U705" s="12">
        <f t="shared" si="1308"/>
        <v>215765.5</v>
      </c>
      <c r="V705" s="12">
        <f t="shared" si="1309"/>
        <v>39654.199999999997</v>
      </c>
      <c r="W705" s="12">
        <f t="shared" si="1310"/>
        <v>334148.68215999997</v>
      </c>
      <c r="X705" s="12">
        <f t="shared" si="1311"/>
        <v>15988227.282159997</v>
      </c>
      <c r="Y705" s="9" t="s">
        <v>2244</v>
      </c>
      <c r="Z705" s="15">
        <v>0</v>
      </c>
      <c r="AA705" s="15">
        <v>0</v>
      </c>
      <c r="AB705" s="15">
        <v>0</v>
      </c>
      <c r="AC705" s="15">
        <v>0</v>
      </c>
      <c r="AD705" s="41"/>
    </row>
    <row r="706" spans="1:30" s="6" customFormat="1" ht="93.75" customHeight="1" x14ac:dyDescent="0.25">
      <c r="A706" s="38">
        <f>IF(OR(D706=0,D706=""),"",COUNTA($D$380:D706))</f>
        <v>293</v>
      </c>
      <c r="B706" s="9" t="s">
        <v>1220</v>
      </c>
      <c r="C706" s="11" t="s">
        <v>1221</v>
      </c>
      <c r="D706" s="15">
        <v>1973</v>
      </c>
      <c r="E706" s="12">
        <v>2338.1</v>
      </c>
      <c r="F706" s="12">
        <v>1790.5</v>
      </c>
      <c r="G706" s="9">
        <v>0</v>
      </c>
      <c r="H706" s="9" t="s">
        <v>102</v>
      </c>
      <c r="I706" s="9"/>
      <c r="J706" s="9"/>
      <c r="K706" s="9"/>
      <c r="L706" s="12">
        <f>677*E706</f>
        <v>1582893.7</v>
      </c>
      <c r="M706" s="12"/>
      <c r="N706" s="12">
        <f>620*E706</f>
        <v>1449622</v>
      </c>
      <c r="O706" s="12">
        <f>863*E706</f>
        <v>2017780.2999999998</v>
      </c>
      <c r="P706" s="12">
        <f>546*E706</f>
        <v>1276602.5999999999</v>
      </c>
      <c r="Q706" s="12"/>
      <c r="R706" s="12"/>
      <c r="S706" s="12">
        <f>297*E706</f>
        <v>694415.7</v>
      </c>
      <c r="T706" s="12">
        <f>2771*E706</f>
        <v>6478875.0999999996</v>
      </c>
      <c r="U706" s="12">
        <f>111*E706</f>
        <v>259529.09999999998</v>
      </c>
      <c r="V706" s="12">
        <f>35*E706</f>
        <v>81833.5</v>
      </c>
      <c r="W706" s="12">
        <f t="shared" si="1310"/>
        <v>294457.97589999996</v>
      </c>
      <c r="X706" s="12">
        <f t="shared" si="1311"/>
        <v>14136009.975899998</v>
      </c>
      <c r="Y706" s="9" t="s">
        <v>2244</v>
      </c>
      <c r="Z706" s="15">
        <v>0</v>
      </c>
      <c r="AA706" s="15">
        <v>0</v>
      </c>
      <c r="AB706" s="15">
        <v>0</v>
      </c>
      <c r="AC706" s="15">
        <v>0</v>
      </c>
      <c r="AD706" s="41"/>
    </row>
    <row r="707" spans="1:30" s="6" customFormat="1" ht="93.75" customHeight="1" x14ac:dyDescent="0.25">
      <c r="A707" s="38">
        <f>IF(OR(D707=0,D707=""),"",COUNTA($D$380:D707))</f>
        <v>294</v>
      </c>
      <c r="B707" s="9" t="s">
        <v>1222</v>
      </c>
      <c r="C707" s="11" t="s">
        <v>1223</v>
      </c>
      <c r="D707" s="15">
        <v>1973</v>
      </c>
      <c r="E707" s="12">
        <v>782.6</v>
      </c>
      <c r="F707" s="12">
        <v>738.1</v>
      </c>
      <c r="G707" s="12">
        <v>0</v>
      </c>
      <c r="H707" s="9" t="s">
        <v>39</v>
      </c>
      <c r="I707" s="9"/>
      <c r="J707" s="9"/>
      <c r="K707" s="9"/>
      <c r="L707" s="12">
        <f t="shared" ref="L707:L719" si="1312">741*E707</f>
        <v>579906.6</v>
      </c>
      <c r="M707" s="12"/>
      <c r="N707" s="12">
        <f t="shared" ref="N707:N719" si="1313">754*E707</f>
        <v>590080.4</v>
      </c>
      <c r="O707" s="12">
        <f t="shared" ref="O707:O719" si="1314">681*E707</f>
        <v>532950.6</v>
      </c>
      <c r="P707" s="12">
        <f t="shared" ref="P707:P719" si="1315">576*E707</f>
        <v>450777.60000000003</v>
      </c>
      <c r="Q707" s="12"/>
      <c r="R707" s="12"/>
      <c r="S707" s="12">
        <f t="shared" ref="S707:S711" si="1316">190*E707</f>
        <v>148694</v>
      </c>
      <c r="T707" s="12">
        <f t="shared" ref="T707:T719" si="1317">4818*E707</f>
        <v>3770566.8000000003</v>
      </c>
      <c r="U707" s="12">
        <f t="shared" ref="U707:U719" si="1318">185*E707</f>
        <v>144781</v>
      </c>
      <c r="V707" s="12">
        <f t="shared" ref="V707:V719" si="1319">34*E707</f>
        <v>26608.400000000001</v>
      </c>
      <c r="W707" s="12">
        <f t="shared" si="1310"/>
        <v>133059.99979999999</v>
      </c>
      <c r="X707" s="12">
        <f t="shared" si="1311"/>
        <v>6377425.3998000007</v>
      </c>
      <c r="Y707" s="9" t="s">
        <v>2244</v>
      </c>
      <c r="Z707" s="15">
        <v>0</v>
      </c>
      <c r="AA707" s="15">
        <v>0</v>
      </c>
      <c r="AB707" s="15">
        <v>0</v>
      </c>
      <c r="AC707" s="15">
        <v>0</v>
      </c>
      <c r="AD707" s="41"/>
    </row>
    <row r="708" spans="1:30" s="6" customFormat="1" ht="93.75" customHeight="1" x14ac:dyDescent="0.25">
      <c r="A708" s="38">
        <f>IF(OR(D708=0,D708=""),"",COUNTA($D$380:D708))</f>
        <v>295</v>
      </c>
      <c r="B708" s="9" t="s">
        <v>1224</v>
      </c>
      <c r="C708" s="11" t="s">
        <v>1225</v>
      </c>
      <c r="D708" s="15">
        <v>1973</v>
      </c>
      <c r="E708" s="12">
        <v>787.3</v>
      </c>
      <c r="F708" s="12">
        <v>727.4</v>
      </c>
      <c r="G708" s="9">
        <v>0</v>
      </c>
      <c r="H708" s="9" t="s">
        <v>39</v>
      </c>
      <c r="I708" s="9"/>
      <c r="J708" s="9"/>
      <c r="K708" s="9"/>
      <c r="L708" s="12">
        <f t="shared" si="1312"/>
        <v>583389.29999999993</v>
      </c>
      <c r="M708" s="12"/>
      <c r="N708" s="12">
        <f t="shared" si="1313"/>
        <v>593624.19999999995</v>
      </c>
      <c r="O708" s="12">
        <f t="shared" si="1314"/>
        <v>536151.29999999993</v>
      </c>
      <c r="P708" s="12">
        <f t="shared" si="1315"/>
        <v>453484.79999999999</v>
      </c>
      <c r="Q708" s="12"/>
      <c r="R708" s="12"/>
      <c r="S708" s="12">
        <f t="shared" si="1316"/>
        <v>149587</v>
      </c>
      <c r="T708" s="12">
        <f t="shared" si="1317"/>
        <v>3793211.4</v>
      </c>
      <c r="U708" s="12">
        <f t="shared" si="1318"/>
        <v>145650.5</v>
      </c>
      <c r="V708" s="12">
        <f t="shared" si="1319"/>
        <v>26768.199999999997</v>
      </c>
      <c r="W708" s="12">
        <f t="shared" si="1310"/>
        <v>133859.1079</v>
      </c>
      <c r="X708" s="12">
        <f t="shared" si="1311"/>
        <v>6415725.8079000004</v>
      </c>
      <c r="Y708" s="9" t="s">
        <v>2244</v>
      </c>
      <c r="Z708" s="15">
        <v>0</v>
      </c>
      <c r="AA708" s="15">
        <v>0</v>
      </c>
      <c r="AB708" s="15">
        <v>0</v>
      </c>
      <c r="AC708" s="15">
        <v>0</v>
      </c>
      <c r="AD708" s="41"/>
    </row>
    <row r="709" spans="1:30" s="6" customFormat="1" ht="93.75" customHeight="1" x14ac:dyDescent="0.25">
      <c r="A709" s="38">
        <f>IF(OR(D709=0,D709=""),"",COUNTA($D$380:D709))</f>
        <v>296</v>
      </c>
      <c r="B709" s="9" t="s">
        <v>1226</v>
      </c>
      <c r="C709" s="11" t="s">
        <v>1227</v>
      </c>
      <c r="D709" s="15">
        <v>1973</v>
      </c>
      <c r="E709" s="12">
        <v>742.6</v>
      </c>
      <c r="F709" s="12">
        <v>719.4</v>
      </c>
      <c r="G709" s="9">
        <v>0</v>
      </c>
      <c r="H709" s="9" t="s">
        <v>39</v>
      </c>
      <c r="I709" s="9"/>
      <c r="J709" s="9"/>
      <c r="K709" s="9"/>
      <c r="L709" s="12">
        <f t="shared" si="1312"/>
        <v>550266.6</v>
      </c>
      <c r="M709" s="12"/>
      <c r="N709" s="12">
        <f t="shared" si="1313"/>
        <v>559920.4</v>
      </c>
      <c r="O709" s="12">
        <f t="shared" si="1314"/>
        <v>505710.60000000003</v>
      </c>
      <c r="P709" s="12">
        <f t="shared" si="1315"/>
        <v>427737.60000000003</v>
      </c>
      <c r="Q709" s="12"/>
      <c r="R709" s="12"/>
      <c r="S709" s="12">
        <f t="shared" si="1316"/>
        <v>141094</v>
      </c>
      <c r="T709" s="12">
        <f t="shared" si="1317"/>
        <v>3577846.8000000003</v>
      </c>
      <c r="U709" s="12">
        <f t="shared" si="1318"/>
        <v>137381</v>
      </c>
      <c r="V709" s="12">
        <f t="shared" si="1319"/>
        <v>25248.400000000001</v>
      </c>
      <c r="W709" s="12">
        <f t="shared" si="1310"/>
        <v>126259.07979999999</v>
      </c>
      <c r="X709" s="12">
        <f t="shared" si="1311"/>
        <v>6051464.4798000008</v>
      </c>
      <c r="Y709" s="9" t="s">
        <v>2244</v>
      </c>
      <c r="Z709" s="15">
        <v>0</v>
      </c>
      <c r="AA709" s="15">
        <v>0</v>
      </c>
      <c r="AB709" s="15">
        <v>0</v>
      </c>
      <c r="AC709" s="15">
        <v>0</v>
      </c>
      <c r="AD709" s="41"/>
    </row>
    <row r="710" spans="1:30" s="6" customFormat="1" ht="93.75" customHeight="1" x14ac:dyDescent="0.25">
      <c r="A710" s="38">
        <f>IF(OR(D710=0,D710=""),"",COUNTA($D$380:D710))</f>
        <v>297</v>
      </c>
      <c r="B710" s="9" t="s">
        <v>1228</v>
      </c>
      <c r="C710" s="11" t="s">
        <v>1229</v>
      </c>
      <c r="D710" s="15">
        <v>1974</v>
      </c>
      <c r="E710" s="12">
        <v>785.3</v>
      </c>
      <c r="F710" s="12">
        <v>726.9</v>
      </c>
      <c r="G710" s="9">
        <v>0</v>
      </c>
      <c r="H710" s="9" t="s">
        <v>39</v>
      </c>
      <c r="I710" s="9"/>
      <c r="J710" s="9"/>
      <c r="K710" s="9"/>
      <c r="L710" s="12">
        <f t="shared" si="1312"/>
        <v>581907.29999999993</v>
      </c>
      <c r="M710" s="12"/>
      <c r="N710" s="12">
        <f t="shared" si="1313"/>
        <v>592116.19999999995</v>
      </c>
      <c r="O710" s="12">
        <f t="shared" si="1314"/>
        <v>534789.29999999993</v>
      </c>
      <c r="P710" s="12">
        <f t="shared" si="1315"/>
        <v>452332.79999999999</v>
      </c>
      <c r="Q710" s="12"/>
      <c r="R710" s="12">
        <f t="shared" ref="R710:R714" si="1320">5443*E710</f>
        <v>4274387.8999999994</v>
      </c>
      <c r="S710" s="12">
        <f t="shared" si="1316"/>
        <v>149207</v>
      </c>
      <c r="T710" s="12">
        <f t="shared" si="1317"/>
        <v>3783575.4</v>
      </c>
      <c r="U710" s="12">
        <f t="shared" si="1318"/>
        <v>145280.5</v>
      </c>
      <c r="V710" s="12">
        <f t="shared" si="1319"/>
        <v>26700.199999999997</v>
      </c>
      <c r="W710" s="12">
        <f t="shared" si="1310"/>
        <v>224990.96295999995</v>
      </c>
      <c r="X710" s="12">
        <f t="shared" si="1311"/>
        <v>10765287.562959997</v>
      </c>
      <c r="Y710" s="9" t="s">
        <v>2244</v>
      </c>
      <c r="Z710" s="15">
        <v>0</v>
      </c>
      <c r="AA710" s="15">
        <v>0</v>
      </c>
      <c r="AB710" s="15">
        <v>0</v>
      </c>
      <c r="AC710" s="15">
        <v>0</v>
      </c>
      <c r="AD710" s="41"/>
    </row>
    <row r="711" spans="1:30" s="6" customFormat="1" ht="93.75" customHeight="1" x14ac:dyDescent="0.25">
      <c r="A711" s="38">
        <f>IF(OR(D711=0,D711=""),"",COUNTA($D$380:D711))</f>
        <v>298</v>
      </c>
      <c r="B711" s="9" t="s">
        <v>1230</v>
      </c>
      <c r="C711" s="11" t="s">
        <v>1231</v>
      </c>
      <c r="D711" s="15">
        <v>1975</v>
      </c>
      <c r="E711" s="12">
        <v>728</v>
      </c>
      <c r="F711" s="12">
        <v>698.8</v>
      </c>
      <c r="G711" s="9">
        <v>0</v>
      </c>
      <c r="H711" s="9" t="s">
        <v>39</v>
      </c>
      <c r="I711" s="9"/>
      <c r="J711" s="9"/>
      <c r="K711" s="9"/>
      <c r="L711" s="12">
        <f t="shared" si="1312"/>
        <v>539448</v>
      </c>
      <c r="M711" s="12"/>
      <c r="N711" s="12">
        <f t="shared" si="1313"/>
        <v>548912</v>
      </c>
      <c r="O711" s="12">
        <f t="shared" si="1314"/>
        <v>495768</v>
      </c>
      <c r="P711" s="12">
        <f t="shared" si="1315"/>
        <v>419328</v>
      </c>
      <c r="Q711" s="12"/>
      <c r="R711" s="12">
        <f t="shared" si="1320"/>
        <v>3962504</v>
      </c>
      <c r="S711" s="12">
        <f t="shared" si="1316"/>
        <v>138320</v>
      </c>
      <c r="T711" s="12">
        <f t="shared" si="1317"/>
        <v>3507504</v>
      </c>
      <c r="U711" s="12">
        <f t="shared" si="1318"/>
        <v>134680</v>
      </c>
      <c r="V711" s="12">
        <f t="shared" si="1319"/>
        <v>24752</v>
      </c>
      <c r="W711" s="12">
        <f t="shared" si="1310"/>
        <v>208574.3296</v>
      </c>
      <c r="X711" s="12">
        <f t="shared" si="1311"/>
        <v>9979790.3296000008</v>
      </c>
      <c r="Y711" s="9" t="s">
        <v>2244</v>
      </c>
      <c r="Z711" s="15">
        <v>0</v>
      </c>
      <c r="AA711" s="15">
        <v>0</v>
      </c>
      <c r="AB711" s="15">
        <v>0</v>
      </c>
      <c r="AC711" s="15">
        <v>0</v>
      </c>
      <c r="AD711" s="41"/>
    </row>
    <row r="712" spans="1:30" s="6" customFormat="1" ht="93.75" customHeight="1" x14ac:dyDescent="0.25">
      <c r="A712" s="38">
        <f>IF(OR(D712=0,D712=""),"",COUNTA($D$380:D712))</f>
        <v>299</v>
      </c>
      <c r="B712" s="9" t="s">
        <v>1232</v>
      </c>
      <c r="C712" s="11" t="s">
        <v>1233</v>
      </c>
      <c r="D712" s="15">
        <v>1974</v>
      </c>
      <c r="E712" s="12">
        <v>738.4</v>
      </c>
      <c r="F712" s="12">
        <v>708</v>
      </c>
      <c r="G712" s="9">
        <v>30.4</v>
      </c>
      <c r="H712" s="9" t="s">
        <v>39</v>
      </c>
      <c r="I712" s="9"/>
      <c r="J712" s="9"/>
      <c r="K712" s="9"/>
      <c r="L712" s="12">
        <f t="shared" si="1312"/>
        <v>547154.4</v>
      </c>
      <c r="M712" s="12"/>
      <c r="N712" s="12">
        <f t="shared" si="1313"/>
        <v>556753.6</v>
      </c>
      <c r="O712" s="12">
        <f t="shared" si="1314"/>
        <v>502850.39999999997</v>
      </c>
      <c r="P712" s="12">
        <f t="shared" si="1315"/>
        <v>425318.39999999997</v>
      </c>
      <c r="Q712" s="12"/>
      <c r="R712" s="12">
        <f t="shared" si="1320"/>
        <v>4019111.1999999997</v>
      </c>
      <c r="S712" s="12"/>
      <c r="T712" s="12">
        <f t="shared" si="1317"/>
        <v>3557611.1999999997</v>
      </c>
      <c r="U712" s="12">
        <f t="shared" si="1318"/>
        <v>136604</v>
      </c>
      <c r="V712" s="12">
        <f t="shared" si="1319"/>
        <v>25105.599999999999</v>
      </c>
      <c r="W712" s="12">
        <f t="shared" si="1310"/>
        <v>208551.62847999998</v>
      </c>
      <c r="X712" s="12">
        <f t="shared" si="1311"/>
        <v>9979060.4284799993</v>
      </c>
      <c r="Y712" s="9" t="s">
        <v>2244</v>
      </c>
      <c r="Z712" s="15">
        <v>0</v>
      </c>
      <c r="AA712" s="15">
        <v>0</v>
      </c>
      <c r="AB712" s="15">
        <v>0</v>
      </c>
      <c r="AC712" s="15">
        <v>0</v>
      </c>
      <c r="AD712" s="41"/>
    </row>
    <row r="713" spans="1:30" s="6" customFormat="1" ht="93.75" customHeight="1" x14ac:dyDescent="0.25">
      <c r="A713" s="38">
        <f>IF(OR(D713=0,D713=""),"",COUNTA($D$380:D713))</f>
        <v>300</v>
      </c>
      <c r="B713" s="9" t="s">
        <v>1234</v>
      </c>
      <c r="C713" s="11" t="s">
        <v>1235</v>
      </c>
      <c r="D713" s="15">
        <v>1974</v>
      </c>
      <c r="E713" s="12">
        <v>738.4</v>
      </c>
      <c r="F713" s="12">
        <v>708</v>
      </c>
      <c r="G713" s="12">
        <v>30.4</v>
      </c>
      <c r="H713" s="9" t="s">
        <v>39</v>
      </c>
      <c r="I713" s="9"/>
      <c r="J713" s="9"/>
      <c r="K713" s="9"/>
      <c r="L713" s="12">
        <f t="shared" si="1312"/>
        <v>547154.4</v>
      </c>
      <c r="M713" s="12"/>
      <c r="N713" s="12">
        <f t="shared" si="1313"/>
        <v>556753.6</v>
      </c>
      <c r="O713" s="12">
        <f t="shared" si="1314"/>
        <v>502850.39999999997</v>
      </c>
      <c r="P713" s="12">
        <f t="shared" si="1315"/>
        <v>425318.39999999997</v>
      </c>
      <c r="Q713" s="12"/>
      <c r="R713" s="12">
        <f t="shared" si="1320"/>
        <v>4019111.1999999997</v>
      </c>
      <c r="S713" s="12"/>
      <c r="T713" s="12">
        <f t="shared" si="1317"/>
        <v>3557611.1999999997</v>
      </c>
      <c r="U713" s="12">
        <f t="shared" si="1318"/>
        <v>136604</v>
      </c>
      <c r="V713" s="12">
        <f t="shared" si="1319"/>
        <v>25105.599999999999</v>
      </c>
      <c r="W713" s="12">
        <f t="shared" si="1310"/>
        <v>208551.62847999998</v>
      </c>
      <c r="X713" s="12">
        <f t="shared" si="1311"/>
        <v>9979060.4284799993</v>
      </c>
      <c r="Y713" s="9" t="s">
        <v>2244</v>
      </c>
      <c r="Z713" s="15">
        <v>0</v>
      </c>
      <c r="AA713" s="15">
        <v>0</v>
      </c>
      <c r="AB713" s="15">
        <v>0</v>
      </c>
      <c r="AC713" s="15">
        <v>0</v>
      </c>
      <c r="AD713" s="41"/>
    </row>
    <row r="714" spans="1:30" s="6" customFormat="1" ht="93.75" customHeight="1" x14ac:dyDescent="0.25">
      <c r="A714" s="38">
        <f>IF(OR(D714=0,D714=""),"",COUNTA($D$380:D714))</f>
        <v>301</v>
      </c>
      <c r="B714" s="9" t="s">
        <v>1236</v>
      </c>
      <c r="C714" s="11" t="s">
        <v>1237</v>
      </c>
      <c r="D714" s="15">
        <v>1974</v>
      </c>
      <c r="E714" s="12">
        <v>738.4</v>
      </c>
      <c r="F714" s="12">
        <v>708</v>
      </c>
      <c r="G714" s="9">
        <v>30.4</v>
      </c>
      <c r="H714" s="9" t="s">
        <v>39</v>
      </c>
      <c r="I714" s="9"/>
      <c r="J714" s="9"/>
      <c r="K714" s="9"/>
      <c r="L714" s="12">
        <f t="shared" si="1312"/>
        <v>547154.4</v>
      </c>
      <c r="M714" s="12"/>
      <c r="N714" s="12">
        <f t="shared" si="1313"/>
        <v>556753.6</v>
      </c>
      <c r="O714" s="12">
        <f t="shared" si="1314"/>
        <v>502850.39999999997</v>
      </c>
      <c r="P714" s="12">
        <f t="shared" si="1315"/>
        <v>425318.39999999997</v>
      </c>
      <c r="Q714" s="12"/>
      <c r="R714" s="12">
        <f t="shared" si="1320"/>
        <v>4019111.1999999997</v>
      </c>
      <c r="S714" s="12"/>
      <c r="T714" s="12">
        <f t="shared" si="1317"/>
        <v>3557611.1999999997</v>
      </c>
      <c r="U714" s="12">
        <f t="shared" si="1318"/>
        <v>136604</v>
      </c>
      <c r="V714" s="12">
        <f t="shared" si="1319"/>
        <v>25105.599999999999</v>
      </c>
      <c r="W714" s="12">
        <f t="shared" si="1310"/>
        <v>208551.62847999998</v>
      </c>
      <c r="X714" s="12">
        <f t="shared" si="1311"/>
        <v>9979060.4284799993</v>
      </c>
      <c r="Y714" s="9" t="s">
        <v>2244</v>
      </c>
      <c r="Z714" s="15">
        <v>0</v>
      </c>
      <c r="AA714" s="15">
        <v>0</v>
      </c>
      <c r="AB714" s="15">
        <v>0</v>
      </c>
      <c r="AC714" s="15">
        <v>0</v>
      </c>
      <c r="AD714" s="41"/>
    </row>
    <row r="715" spans="1:30" s="6" customFormat="1" ht="93.75" customHeight="1" x14ac:dyDescent="0.25">
      <c r="A715" s="38">
        <f>IF(OR(D715=0,D715=""),"",COUNTA($D$380:D715))</f>
        <v>302</v>
      </c>
      <c r="B715" s="9" t="s">
        <v>1238</v>
      </c>
      <c r="C715" s="11" t="s">
        <v>1239</v>
      </c>
      <c r="D715" s="15">
        <v>1974</v>
      </c>
      <c r="E715" s="12">
        <v>752.3</v>
      </c>
      <c r="F715" s="12">
        <v>721.8</v>
      </c>
      <c r="G715" s="12">
        <v>0</v>
      </c>
      <c r="H715" s="9" t="s">
        <v>39</v>
      </c>
      <c r="I715" s="9"/>
      <c r="J715" s="9"/>
      <c r="K715" s="9"/>
      <c r="L715" s="12">
        <f t="shared" si="1312"/>
        <v>557454.29999999993</v>
      </c>
      <c r="M715" s="12"/>
      <c r="N715" s="12">
        <f t="shared" si="1313"/>
        <v>567234.19999999995</v>
      </c>
      <c r="O715" s="12">
        <f t="shared" si="1314"/>
        <v>512316.3</v>
      </c>
      <c r="P715" s="12">
        <f t="shared" si="1315"/>
        <v>433324.79999999999</v>
      </c>
      <c r="Q715" s="12"/>
      <c r="R715" s="12"/>
      <c r="S715" s="12"/>
      <c r="T715" s="12">
        <f t="shared" si="1317"/>
        <v>3624581.4</v>
      </c>
      <c r="U715" s="12">
        <f t="shared" si="1318"/>
        <v>139175.5</v>
      </c>
      <c r="V715" s="12">
        <f t="shared" si="1319"/>
        <v>25578.199999999997</v>
      </c>
      <c r="W715" s="12">
        <f t="shared" si="1310"/>
        <v>124849.45109999999</v>
      </c>
      <c r="X715" s="12">
        <f t="shared" si="1311"/>
        <v>5984514.1511000004</v>
      </c>
      <c r="Y715" s="9" t="s">
        <v>2244</v>
      </c>
      <c r="Z715" s="15">
        <v>0</v>
      </c>
      <c r="AA715" s="15">
        <v>0</v>
      </c>
      <c r="AB715" s="15">
        <v>0</v>
      </c>
      <c r="AC715" s="15">
        <v>0</v>
      </c>
      <c r="AD715" s="41"/>
    </row>
    <row r="716" spans="1:30" s="6" customFormat="1" ht="93.75" customHeight="1" x14ac:dyDescent="0.25">
      <c r="A716" s="38">
        <f>IF(OR(D716=0,D716=""),"",COUNTA($D$380:D716))</f>
        <v>303</v>
      </c>
      <c r="B716" s="9" t="s">
        <v>1240</v>
      </c>
      <c r="C716" s="11" t="s">
        <v>1241</v>
      </c>
      <c r="D716" s="15">
        <v>1975</v>
      </c>
      <c r="E716" s="12">
        <v>625</v>
      </c>
      <c r="F716" s="12">
        <v>601.9</v>
      </c>
      <c r="G716" s="12">
        <v>0</v>
      </c>
      <c r="H716" s="9" t="s">
        <v>39</v>
      </c>
      <c r="I716" s="9"/>
      <c r="J716" s="9"/>
      <c r="K716" s="9"/>
      <c r="L716" s="12">
        <f t="shared" si="1312"/>
        <v>463125</v>
      </c>
      <c r="M716" s="12"/>
      <c r="N716" s="12">
        <f t="shared" si="1313"/>
        <v>471250</v>
      </c>
      <c r="O716" s="12">
        <f t="shared" si="1314"/>
        <v>425625</v>
      </c>
      <c r="P716" s="12">
        <f t="shared" si="1315"/>
        <v>360000</v>
      </c>
      <c r="Q716" s="12"/>
      <c r="R716" s="12">
        <f t="shared" ref="R716:R719" si="1321">5443*E716</f>
        <v>3401875</v>
      </c>
      <c r="S716" s="12"/>
      <c r="T716" s="12">
        <f t="shared" si="1317"/>
        <v>3011250</v>
      </c>
      <c r="U716" s="12">
        <f t="shared" si="1318"/>
        <v>115625</v>
      </c>
      <c r="V716" s="12">
        <f t="shared" si="1319"/>
        <v>21250</v>
      </c>
      <c r="W716" s="12">
        <f t="shared" si="1310"/>
        <v>176523.25</v>
      </c>
      <c r="X716" s="12">
        <f t="shared" si="1311"/>
        <v>8446523.25</v>
      </c>
      <c r="Y716" s="9" t="s">
        <v>2244</v>
      </c>
      <c r="Z716" s="15">
        <v>0</v>
      </c>
      <c r="AA716" s="15">
        <v>0</v>
      </c>
      <c r="AB716" s="15">
        <v>0</v>
      </c>
      <c r="AC716" s="15">
        <v>0</v>
      </c>
      <c r="AD716" s="41"/>
    </row>
    <row r="717" spans="1:30" s="6" customFormat="1" ht="93.75" customHeight="1" x14ac:dyDescent="0.25">
      <c r="A717" s="38">
        <f>IF(OR(D717=0,D717=""),"",COUNTA($D$380:D717))</f>
        <v>304</v>
      </c>
      <c r="B717" s="9" t="s">
        <v>1242</v>
      </c>
      <c r="C717" s="11" t="s">
        <v>1243</v>
      </c>
      <c r="D717" s="43">
        <v>1974</v>
      </c>
      <c r="E717" s="44">
        <v>732.4</v>
      </c>
      <c r="F717" s="44">
        <v>701</v>
      </c>
      <c r="G717" s="50">
        <v>0</v>
      </c>
      <c r="H717" s="53" t="s">
        <v>39</v>
      </c>
      <c r="I717" s="53"/>
      <c r="J717" s="53"/>
      <c r="K717" s="53"/>
      <c r="L717" s="12">
        <f t="shared" si="1312"/>
        <v>542708.4</v>
      </c>
      <c r="M717" s="50"/>
      <c r="N717" s="12">
        <f t="shared" si="1313"/>
        <v>552229.6</v>
      </c>
      <c r="O717" s="12">
        <f t="shared" si="1314"/>
        <v>498764.39999999997</v>
      </c>
      <c r="P717" s="12">
        <f t="shared" si="1315"/>
        <v>421862.39999999997</v>
      </c>
      <c r="Q717" s="50"/>
      <c r="R717" s="12">
        <f t="shared" si="1321"/>
        <v>3986453.1999999997</v>
      </c>
      <c r="S717" s="50"/>
      <c r="T717" s="12">
        <f t="shared" si="1317"/>
        <v>3528703.1999999997</v>
      </c>
      <c r="U717" s="12">
        <f t="shared" si="1318"/>
        <v>135494</v>
      </c>
      <c r="V717" s="12">
        <f t="shared" si="1319"/>
        <v>24901.599999999999</v>
      </c>
      <c r="W717" s="12">
        <f t="shared" si="1310"/>
        <v>206857.00527999998</v>
      </c>
      <c r="X717" s="12">
        <f t="shared" si="1311"/>
        <v>9897973.8052799981</v>
      </c>
      <c r="Y717" s="9" t="s">
        <v>2244</v>
      </c>
      <c r="Z717" s="15">
        <v>0</v>
      </c>
      <c r="AA717" s="15">
        <v>0</v>
      </c>
      <c r="AB717" s="15">
        <v>0</v>
      </c>
      <c r="AC717" s="15">
        <v>0</v>
      </c>
      <c r="AD717" s="41"/>
    </row>
    <row r="718" spans="1:30" s="6" customFormat="1" ht="93.75" customHeight="1" x14ac:dyDescent="0.25">
      <c r="A718" s="38">
        <f>IF(OR(D718=0,D718=""),"",COUNTA($D$380:D718))</f>
        <v>305</v>
      </c>
      <c r="B718" s="9" t="s">
        <v>1244</v>
      </c>
      <c r="C718" s="11" t="s">
        <v>1245</v>
      </c>
      <c r="D718" s="43">
        <v>1974</v>
      </c>
      <c r="E718" s="44">
        <v>765.4</v>
      </c>
      <c r="F718" s="44">
        <v>733.7</v>
      </c>
      <c r="G718" s="50">
        <v>0</v>
      </c>
      <c r="H718" s="53" t="s">
        <v>39</v>
      </c>
      <c r="I718" s="53"/>
      <c r="J718" s="53"/>
      <c r="K718" s="53"/>
      <c r="L718" s="12">
        <f t="shared" si="1312"/>
        <v>567161.4</v>
      </c>
      <c r="M718" s="50"/>
      <c r="N718" s="12">
        <f t="shared" si="1313"/>
        <v>577111.6</v>
      </c>
      <c r="O718" s="12">
        <f t="shared" si="1314"/>
        <v>521237.39999999997</v>
      </c>
      <c r="P718" s="12">
        <f t="shared" si="1315"/>
        <v>440870.39999999997</v>
      </c>
      <c r="Q718" s="50"/>
      <c r="R718" s="12">
        <f t="shared" si="1321"/>
        <v>4166072.1999999997</v>
      </c>
      <c r="S718" s="50"/>
      <c r="T718" s="12">
        <f t="shared" si="1317"/>
        <v>3687697.1999999997</v>
      </c>
      <c r="U718" s="12">
        <f t="shared" si="1318"/>
        <v>141599</v>
      </c>
      <c r="V718" s="12">
        <f t="shared" si="1319"/>
        <v>26023.599999999999</v>
      </c>
      <c r="W718" s="12">
        <f t="shared" si="1310"/>
        <v>216177.43287999998</v>
      </c>
      <c r="X718" s="12">
        <f t="shared" si="1311"/>
        <v>10343950.232879998</v>
      </c>
      <c r="Y718" s="9" t="s">
        <v>2244</v>
      </c>
      <c r="Z718" s="15">
        <v>0</v>
      </c>
      <c r="AA718" s="15">
        <v>0</v>
      </c>
      <c r="AB718" s="15">
        <v>0</v>
      </c>
      <c r="AC718" s="15">
        <v>0</v>
      </c>
      <c r="AD718" s="41"/>
    </row>
    <row r="719" spans="1:30" s="6" customFormat="1" ht="93.75" customHeight="1" x14ac:dyDescent="0.25">
      <c r="A719" s="38">
        <f>IF(OR(D719=0,D719=""),"",COUNTA($D$380:D719))</f>
        <v>306</v>
      </c>
      <c r="B719" s="9" t="s">
        <v>1246</v>
      </c>
      <c r="C719" s="11" t="s">
        <v>1247</v>
      </c>
      <c r="D719" s="15">
        <v>1974</v>
      </c>
      <c r="E719" s="12">
        <v>768.3</v>
      </c>
      <c r="F719" s="12">
        <v>736.6</v>
      </c>
      <c r="G719" s="12">
        <v>0</v>
      </c>
      <c r="H719" s="9" t="s">
        <v>39</v>
      </c>
      <c r="I719" s="9"/>
      <c r="J719" s="9"/>
      <c r="K719" s="9"/>
      <c r="L719" s="12">
        <f t="shared" si="1312"/>
        <v>569310.29999999993</v>
      </c>
      <c r="M719" s="12"/>
      <c r="N719" s="12">
        <f t="shared" si="1313"/>
        <v>579298.19999999995</v>
      </c>
      <c r="O719" s="12">
        <f t="shared" si="1314"/>
        <v>523212.3</v>
      </c>
      <c r="P719" s="12">
        <f t="shared" si="1315"/>
        <v>442540.79999999999</v>
      </c>
      <c r="Q719" s="12"/>
      <c r="R719" s="12">
        <f t="shared" si="1321"/>
        <v>4181856.9</v>
      </c>
      <c r="S719" s="12"/>
      <c r="T719" s="12">
        <f t="shared" si="1317"/>
        <v>3701669.4</v>
      </c>
      <c r="U719" s="12">
        <f t="shared" si="1318"/>
        <v>142135.5</v>
      </c>
      <c r="V719" s="12">
        <f t="shared" si="1319"/>
        <v>26122.199999999997</v>
      </c>
      <c r="W719" s="12">
        <f t="shared" si="1310"/>
        <v>216996.50076</v>
      </c>
      <c r="X719" s="12">
        <f t="shared" si="1311"/>
        <v>10383142.10076</v>
      </c>
      <c r="Y719" s="9" t="s">
        <v>2244</v>
      </c>
      <c r="Z719" s="15">
        <v>0</v>
      </c>
      <c r="AA719" s="15">
        <v>0</v>
      </c>
      <c r="AB719" s="15">
        <v>0</v>
      </c>
      <c r="AC719" s="15">
        <v>0</v>
      </c>
      <c r="AD719" s="41"/>
    </row>
    <row r="720" spans="1:30" s="6" customFormat="1" ht="93.75" customHeight="1" x14ac:dyDescent="0.25">
      <c r="A720" s="38" t="str">
        <f>IF(OR(D720=0,D720=""),"",COUNTA($D$380:D720))</f>
        <v/>
      </c>
      <c r="B720" s="9"/>
      <c r="C720" s="39"/>
      <c r="D720" s="15"/>
      <c r="E720" s="40">
        <f>SUM(E701:E719)</f>
        <v>17015.099999999999</v>
      </c>
      <c r="F720" s="40">
        <f t="shared" ref="F720:G720" si="1322">SUM(F701:F719)</f>
        <v>15378.199999999999</v>
      </c>
      <c r="G720" s="40">
        <f t="shared" si="1322"/>
        <v>91.199999999999989</v>
      </c>
      <c r="H720" s="9"/>
      <c r="I720" s="9"/>
      <c r="J720" s="9"/>
      <c r="K720" s="9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40">
        <f t="shared" ref="X720" si="1323">SUM(X701:X719)</f>
        <v>186466401.29304001</v>
      </c>
      <c r="Y720" s="40"/>
      <c r="Z720" s="40">
        <f t="shared" ref="Z720" si="1324">SUM(Z701:Z719)</f>
        <v>0</v>
      </c>
      <c r="AA720" s="40">
        <f t="shared" ref="AA720" si="1325">SUM(AA701:AA719)</f>
        <v>0</v>
      </c>
      <c r="AB720" s="40">
        <f t="shared" ref="AB720" si="1326">SUM(AB701:AB719)</f>
        <v>0</v>
      </c>
      <c r="AC720" s="40">
        <f t="shared" ref="AC720" si="1327">SUM(AC701:AC719)</f>
        <v>0</v>
      </c>
      <c r="AD720" s="41"/>
    </row>
    <row r="721" spans="1:30" s="6" customFormat="1" ht="93.75" customHeight="1" x14ac:dyDescent="0.25">
      <c r="A721" s="38" t="str">
        <f>IF(OR(D721=0,D721=""),"",COUNTA($D$380:D721))</f>
        <v/>
      </c>
      <c r="B721" s="9"/>
      <c r="C721" s="39" t="s">
        <v>2210</v>
      </c>
      <c r="D721" s="15"/>
      <c r="E721" s="12"/>
      <c r="F721" s="12"/>
      <c r="G721" s="12"/>
      <c r="H721" s="9"/>
      <c r="I721" s="9"/>
      <c r="J721" s="9"/>
      <c r="K721" s="9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41"/>
    </row>
    <row r="722" spans="1:30" s="7" customFormat="1" ht="93.75" customHeight="1" x14ac:dyDescent="0.25">
      <c r="A722" s="38">
        <f>IF(OR(D722=0,D722=""),"",COUNTA($D$380:D722))</f>
        <v>307</v>
      </c>
      <c r="B722" s="9" t="s">
        <v>1248</v>
      </c>
      <c r="C722" s="11" t="s">
        <v>1249</v>
      </c>
      <c r="D722" s="15">
        <v>1972</v>
      </c>
      <c r="E722" s="12">
        <v>808.3</v>
      </c>
      <c r="F722" s="12">
        <v>743.7</v>
      </c>
      <c r="G722" s="12">
        <v>0</v>
      </c>
      <c r="H722" s="9" t="s">
        <v>39</v>
      </c>
      <c r="I722" s="9"/>
      <c r="J722" s="9"/>
      <c r="K722" s="9"/>
      <c r="L722" s="12"/>
      <c r="M722" s="12"/>
      <c r="N722" s="12">
        <f t="shared" ref="N722:N724" si="1328">754*E722</f>
        <v>609458.19999999995</v>
      </c>
      <c r="O722" s="12"/>
      <c r="P722" s="12"/>
      <c r="Q722" s="12"/>
      <c r="R722" s="12"/>
      <c r="S722" s="12"/>
      <c r="T722" s="12"/>
      <c r="U722" s="12"/>
      <c r="V722" s="12">
        <f t="shared" ref="V722:V724" si="1329">34*E722</f>
        <v>27482.199999999997</v>
      </c>
      <c r="W722" s="12"/>
      <c r="X722" s="12">
        <f t="shared" ref="X722:X725" si="1330">L722+M722+N722+O722+P722+Q722+R722+S722+T722+U722+V722+W722</f>
        <v>636940.39999999991</v>
      </c>
      <c r="Y722" s="9" t="s">
        <v>2244</v>
      </c>
      <c r="Z722" s="15">
        <v>0</v>
      </c>
      <c r="AA722" s="15">
        <v>0</v>
      </c>
      <c r="AB722" s="15">
        <v>0</v>
      </c>
      <c r="AC722" s="15">
        <v>0</v>
      </c>
    </row>
    <row r="723" spans="1:30" s="6" customFormat="1" ht="93.75" customHeight="1" x14ac:dyDescent="0.25">
      <c r="A723" s="38">
        <f>IF(OR(D723=0,D723=""),"",COUNTA($D$380:D723))</f>
        <v>308</v>
      </c>
      <c r="B723" s="9" t="s">
        <v>1250</v>
      </c>
      <c r="C723" s="11" t="s">
        <v>1251</v>
      </c>
      <c r="D723" s="15">
        <v>1975</v>
      </c>
      <c r="E723" s="12">
        <v>418.1</v>
      </c>
      <c r="F723" s="12">
        <v>374.3</v>
      </c>
      <c r="G723" s="12">
        <v>0</v>
      </c>
      <c r="H723" s="9" t="s">
        <v>39</v>
      </c>
      <c r="I723" s="9"/>
      <c r="J723" s="9"/>
      <c r="K723" s="9"/>
      <c r="L723" s="12">
        <f t="shared" ref="L723" si="1331">741*E723</f>
        <v>309812.10000000003</v>
      </c>
      <c r="M723" s="12">
        <f>3305*E723</f>
        <v>1381820.5</v>
      </c>
      <c r="N723" s="12">
        <f t="shared" si="1328"/>
        <v>315247.40000000002</v>
      </c>
      <c r="O723" s="12">
        <f t="shared" ref="O723" si="1332">681*E723</f>
        <v>284726.10000000003</v>
      </c>
      <c r="P723" s="12">
        <f>576*E723</f>
        <v>240825.60000000001</v>
      </c>
      <c r="Q723" s="12"/>
      <c r="R723" s="12">
        <f>5443*E723</f>
        <v>2275718.3000000003</v>
      </c>
      <c r="S723" s="12"/>
      <c r="T723" s="12">
        <f t="shared" ref="T723" si="1333">4818*E723</f>
        <v>2014405.8</v>
      </c>
      <c r="U723" s="12">
        <f t="shared" ref="U723" si="1334">185*E723</f>
        <v>77348.5</v>
      </c>
      <c r="V723" s="12">
        <f t="shared" si="1329"/>
        <v>14215.400000000001</v>
      </c>
      <c r="W723" s="12">
        <f t="shared" ref="W723" si="1335">(L723+M723+N723+O723+P723+Q723+R723+S723+T723+U723)*0.0214</f>
        <v>147657.95202</v>
      </c>
      <c r="X723" s="12">
        <f t="shared" si="1330"/>
        <v>7061777.6520199999</v>
      </c>
      <c r="Y723" s="9" t="s">
        <v>2244</v>
      </c>
      <c r="Z723" s="15">
        <v>0</v>
      </c>
      <c r="AA723" s="15">
        <v>0</v>
      </c>
      <c r="AB723" s="15">
        <v>0</v>
      </c>
      <c r="AC723" s="15">
        <v>0</v>
      </c>
      <c r="AD723" s="41"/>
    </row>
    <row r="724" spans="1:30" s="6" customFormat="1" ht="93.75" customHeight="1" x14ac:dyDescent="0.25">
      <c r="A724" s="38">
        <f>IF(OR(D724=0,D724=""),"",COUNTA($D$380:D724))</f>
        <v>309</v>
      </c>
      <c r="B724" s="9" t="s">
        <v>1252</v>
      </c>
      <c r="C724" s="11" t="s">
        <v>1253</v>
      </c>
      <c r="D724" s="15">
        <v>1975</v>
      </c>
      <c r="E724" s="12">
        <v>657.2</v>
      </c>
      <c r="F724" s="12">
        <v>546.6</v>
      </c>
      <c r="G724" s="12">
        <v>47.8</v>
      </c>
      <c r="H724" s="9" t="s">
        <v>39</v>
      </c>
      <c r="I724" s="9"/>
      <c r="J724" s="9"/>
      <c r="K724" s="9"/>
      <c r="L724" s="12"/>
      <c r="M724" s="12"/>
      <c r="N724" s="12">
        <f t="shared" si="1328"/>
        <v>495528.80000000005</v>
      </c>
      <c r="O724" s="12"/>
      <c r="P724" s="12"/>
      <c r="Q724" s="12"/>
      <c r="R724" s="12"/>
      <c r="S724" s="12"/>
      <c r="T724" s="12"/>
      <c r="U724" s="12"/>
      <c r="V724" s="12">
        <f t="shared" si="1329"/>
        <v>22344.800000000003</v>
      </c>
      <c r="W724" s="12"/>
      <c r="X724" s="12">
        <f t="shared" si="1330"/>
        <v>517873.60000000003</v>
      </c>
      <c r="Y724" s="9" t="s">
        <v>2244</v>
      </c>
      <c r="Z724" s="15">
        <v>0</v>
      </c>
      <c r="AA724" s="15">
        <v>0</v>
      </c>
      <c r="AB724" s="15">
        <v>0</v>
      </c>
      <c r="AC724" s="15">
        <v>0</v>
      </c>
      <c r="AD724" s="41"/>
    </row>
    <row r="725" spans="1:30" s="6" customFormat="1" ht="93.75" customHeight="1" x14ac:dyDescent="0.25">
      <c r="A725" s="38">
        <f>IF(OR(D725=0,D725=""),"",COUNTA($D$380:D725))</f>
        <v>310</v>
      </c>
      <c r="B725" s="9" t="s">
        <v>1254</v>
      </c>
      <c r="C725" s="11" t="s">
        <v>1255</v>
      </c>
      <c r="D725" s="15">
        <v>1975</v>
      </c>
      <c r="E725" s="12">
        <v>4824.2</v>
      </c>
      <c r="F725" s="12">
        <v>4382.5</v>
      </c>
      <c r="G725" s="12">
        <v>0</v>
      </c>
      <c r="H725" s="9" t="s">
        <v>48</v>
      </c>
      <c r="I725" s="9"/>
      <c r="J725" s="9"/>
      <c r="K725" s="9"/>
      <c r="L725" s="12">
        <f>677*E725</f>
        <v>3265983.4</v>
      </c>
      <c r="M725" s="12">
        <f>1213*E725</f>
        <v>5851754.5999999996</v>
      </c>
      <c r="N725" s="12">
        <f>620*E725</f>
        <v>2991004</v>
      </c>
      <c r="O725" s="12">
        <f>863*E725</f>
        <v>4163284.5999999996</v>
      </c>
      <c r="P725" s="12">
        <f>546*E725</f>
        <v>2634013.1999999997</v>
      </c>
      <c r="Q725" s="12"/>
      <c r="R725" s="12">
        <f>2340*E725</f>
        <v>11288628</v>
      </c>
      <c r="S725" s="12">
        <f>297*E725</f>
        <v>1432787.4</v>
      </c>
      <c r="T725" s="12">
        <f>2771*E725</f>
        <v>13367858.199999999</v>
      </c>
      <c r="U725" s="12">
        <f>111*E725</f>
        <v>535486.19999999995</v>
      </c>
      <c r="V725" s="12">
        <f>35*E725</f>
        <v>168847</v>
      </c>
      <c r="W725" s="12">
        <f t="shared" ref="W725" si="1336">(L725+M725+N725+O725+P725+Q725+R725+S725+T725+U725)*0.0214</f>
        <v>974359.11144000001</v>
      </c>
      <c r="X725" s="12">
        <f t="shared" si="1330"/>
        <v>46674005.711440004</v>
      </c>
      <c r="Y725" s="9" t="s">
        <v>2244</v>
      </c>
      <c r="Z725" s="15">
        <v>0</v>
      </c>
      <c r="AA725" s="15">
        <v>0</v>
      </c>
      <c r="AB725" s="15">
        <v>0</v>
      </c>
      <c r="AC725" s="15">
        <v>0</v>
      </c>
      <c r="AD725" s="41"/>
    </row>
    <row r="726" spans="1:30" s="6" customFormat="1" ht="93.75" customHeight="1" x14ac:dyDescent="0.25">
      <c r="A726" s="38" t="str">
        <f>IF(OR(D726=0,D726=""),"",COUNTA($D$380:D726))</f>
        <v/>
      </c>
      <c r="B726" s="38"/>
      <c r="C726" s="39"/>
      <c r="D726" s="15"/>
      <c r="E726" s="40">
        <f>SUM(E722:E725)</f>
        <v>6707.8</v>
      </c>
      <c r="F726" s="40">
        <f t="shared" ref="F726:G726" si="1337">SUM(F722:F725)</f>
        <v>6047.1</v>
      </c>
      <c r="G726" s="40">
        <f t="shared" si="1337"/>
        <v>47.8</v>
      </c>
      <c r="H726" s="9"/>
      <c r="I726" s="9"/>
      <c r="J726" s="9"/>
      <c r="K726" s="9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9"/>
      <c r="X726" s="40">
        <f t="shared" ref="X726" si="1338">SUM(X722:X725)</f>
        <v>54890597.363460004</v>
      </c>
      <c r="Y726" s="40"/>
      <c r="Z726" s="40">
        <f t="shared" ref="Z726" si="1339">SUM(Z722:Z725)</f>
        <v>0</v>
      </c>
      <c r="AA726" s="40">
        <f t="shared" ref="AA726" si="1340">SUM(AA722:AA725)</f>
        <v>0</v>
      </c>
      <c r="AB726" s="40">
        <f t="shared" ref="AB726" si="1341">SUM(AB722:AB725)</f>
        <v>0</v>
      </c>
      <c r="AC726" s="40">
        <f t="shared" ref="AC726" si="1342">SUM(AC722:AC725)</f>
        <v>0</v>
      </c>
      <c r="AD726" s="41"/>
    </row>
    <row r="727" spans="1:30" s="6" customFormat="1" ht="93.75" customHeight="1" x14ac:dyDescent="0.25">
      <c r="A727" s="38" t="str">
        <f>IF(OR(D727=0,D727=""),"",COUNTA($D$380:D727))</f>
        <v/>
      </c>
      <c r="B727" s="38"/>
      <c r="C727" s="39" t="s">
        <v>2211</v>
      </c>
      <c r="D727" s="15"/>
      <c r="E727" s="40"/>
      <c r="F727" s="40"/>
      <c r="G727" s="40"/>
      <c r="H727" s="9"/>
      <c r="I727" s="9"/>
      <c r="J727" s="9"/>
      <c r="K727" s="9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9"/>
      <c r="X727" s="40"/>
      <c r="Y727" s="40"/>
      <c r="Z727" s="40"/>
      <c r="AA727" s="40"/>
      <c r="AB727" s="40"/>
      <c r="AC727" s="40"/>
      <c r="AD727" s="41"/>
    </row>
    <row r="728" spans="1:30" s="6" customFormat="1" ht="93.75" customHeight="1" x14ac:dyDescent="0.25">
      <c r="A728" s="38">
        <f>IF(OR(D728=0,D728=""),"",COUNTA($D$380:D728))</f>
        <v>311</v>
      </c>
      <c r="B728" s="9" t="s">
        <v>1256</v>
      </c>
      <c r="C728" s="11" t="s">
        <v>1257</v>
      </c>
      <c r="D728" s="15">
        <v>1973</v>
      </c>
      <c r="E728" s="12">
        <v>1233.5</v>
      </c>
      <c r="F728" s="12">
        <v>706.5</v>
      </c>
      <c r="G728" s="12">
        <v>527</v>
      </c>
      <c r="H728" s="9" t="s">
        <v>39</v>
      </c>
      <c r="I728" s="9"/>
      <c r="J728" s="9"/>
      <c r="K728" s="9"/>
      <c r="L728" s="12">
        <f t="shared" ref="L728:L730" si="1343">741*E728</f>
        <v>914023.5</v>
      </c>
      <c r="M728" s="12"/>
      <c r="N728" s="12">
        <f t="shared" ref="N728:N730" si="1344">754*E728</f>
        <v>930059</v>
      </c>
      <c r="O728" s="12">
        <f t="shared" ref="O728:O730" si="1345">681*E728</f>
        <v>840013.5</v>
      </c>
      <c r="P728" s="12">
        <f t="shared" ref="P728:P730" si="1346">576*E728</f>
        <v>710496</v>
      </c>
      <c r="Q728" s="12"/>
      <c r="R728" s="12"/>
      <c r="S728" s="12"/>
      <c r="T728" s="12">
        <f t="shared" ref="T728:T730" si="1347">4818*E728</f>
        <v>5943003</v>
      </c>
      <c r="U728" s="12">
        <f t="shared" ref="U728:U730" si="1348">185*E728</f>
        <v>228197.5</v>
      </c>
      <c r="V728" s="12">
        <f t="shared" ref="V728:V730" si="1349">34*E728</f>
        <v>41939</v>
      </c>
      <c r="W728" s="12">
        <f t="shared" ref="W728:W730" si="1350">(L728+M728+N728+O728+P728+Q728+R728+S728+T728+U728)*0.0214</f>
        <v>204707.9595</v>
      </c>
      <c r="X728" s="12">
        <f t="shared" ref="X728:X730" si="1351">L728+M728+N728+O728+P728+Q728+R728+S728+T728+U728+V728+W728</f>
        <v>9812439.4594999999</v>
      </c>
      <c r="Y728" s="9" t="s">
        <v>2244</v>
      </c>
      <c r="Z728" s="15">
        <v>0</v>
      </c>
      <c r="AA728" s="15">
        <v>0</v>
      </c>
      <c r="AB728" s="15">
        <v>0</v>
      </c>
      <c r="AC728" s="15">
        <v>0</v>
      </c>
      <c r="AD728" s="41"/>
    </row>
    <row r="729" spans="1:30" s="6" customFormat="1" ht="93.75" customHeight="1" x14ac:dyDescent="0.25">
      <c r="A729" s="38">
        <f>IF(OR(D729=0,D729=""),"",COUNTA($D$380:D729))</f>
        <v>312</v>
      </c>
      <c r="B729" s="9" t="s">
        <v>1258</v>
      </c>
      <c r="C729" s="11" t="s">
        <v>1259</v>
      </c>
      <c r="D729" s="43">
        <v>1973</v>
      </c>
      <c r="E729" s="44">
        <v>405.2</v>
      </c>
      <c r="F729" s="44">
        <v>362.9</v>
      </c>
      <c r="G729" s="50">
        <v>42.3</v>
      </c>
      <c r="H729" s="9" t="s">
        <v>39</v>
      </c>
      <c r="I729" s="9"/>
      <c r="J729" s="9"/>
      <c r="K729" s="9"/>
      <c r="L729" s="12">
        <f t="shared" si="1343"/>
        <v>300253.2</v>
      </c>
      <c r="M729" s="12">
        <f t="shared" ref="M729:M730" si="1352">3305*E729</f>
        <v>1339186</v>
      </c>
      <c r="N729" s="12">
        <f t="shared" si="1344"/>
        <v>305520.8</v>
      </c>
      <c r="O729" s="12">
        <f t="shared" si="1345"/>
        <v>275941.2</v>
      </c>
      <c r="P729" s="12">
        <f t="shared" si="1346"/>
        <v>233395.19999999998</v>
      </c>
      <c r="Q729" s="50"/>
      <c r="R729" s="12">
        <f>5443*E729</f>
        <v>2205503.6</v>
      </c>
      <c r="S729" s="50"/>
      <c r="T729" s="12">
        <f t="shared" si="1347"/>
        <v>1952253.5999999999</v>
      </c>
      <c r="U729" s="12">
        <f t="shared" si="1348"/>
        <v>74962</v>
      </c>
      <c r="V729" s="12">
        <f t="shared" si="1349"/>
        <v>13776.8</v>
      </c>
      <c r="W729" s="12">
        <f t="shared" si="1350"/>
        <v>143102.13383999999</v>
      </c>
      <c r="X729" s="12">
        <f t="shared" si="1351"/>
        <v>6843894.5338399997</v>
      </c>
      <c r="Y729" s="9" t="s">
        <v>2244</v>
      </c>
      <c r="Z729" s="15">
        <v>0</v>
      </c>
      <c r="AA729" s="15">
        <v>0</v>
      </c>
      <c r="AB729" s="15">
        <v>0</v>
      </c>
      <c r="AC729" s="15">
        <v>0</v>
      </c>
      <c r="AD729" s="41"/>
    </row>
    <row r="730" spans="1:30" s="6" customFormat="1" ht="93.75" customHeight="1" x14ac:dyDescent="0.25">
      <c r="A730" s="38">
        <f>IF(OR(D730=0,D730=""),"",COUNTA($D$380:D730))</f>
        <v>313</v>
      </c>
      <c r="B730" s="9" t="s">
        <v>1260</v>
      </c>
      <c r="C730" s="11" t="s">
        <v>1261</v>
      </c>
      <c r="D730" s="15">
        <v>1973</v>
      </c>
      <c r="E730" s="12">
        <v>792.3</v>
      </c>
      <c r="F730" s="12">
        <v>732.7</v>
      </c>
      <c r="G730" s="12">
        <v>59.6</v>
      </c>
      <c r="H730" s="9" t="s">
        <v>39</v>
      </c>
      <c r="I730" s="9"/>
      <c r="J730" s="9"/>
      <c r="K730" s="9"/>
      <c r="L730" s="12">
        <f t="shared" si="1343"/>
        <v>587094.29999999993</v>
      </c>
      <c r="M730" s="12">
        <f t="shared" si="1352"/>
        <v>2618551.5</v>
      </c>
      <c r="N730" s="12">
        <f t="shared" si="1344"/>
        <v>597394.19999999995</v>
      </c>
      <c r="O730" s="12">
        <f t="shared" si="1345"/>
        <v>539556.29999999993</v>
      </c>
      <c r="P730" s="12">
        <f t="shared" si="1346"/>
        <v>456364.79999999999</v>
      </c>
      <c r="Q730" s="12"/>
      <c r="R730" s="12"/>
      <c r="S730" s="12"/>
      <c r="T730" s="12">
        <f t="shared" si="1347"/>
        <v>3817301.4</v>
      </c>
      <c r="U730" s="12">
        <f t="shared" si="1348"/>
        <v>146575.5</v>
      </c>
      <c r="V730" s="12">
        <f t="shared" si="1349"/>
        <v>26938.199999999997</v>
      </c>
      <c r="W730" s="12">
        <f t="shared" si="1350"/>
        <v>187524.73319999999</v>
      </c>
      <c r="X730" s="12">
        <f t="shared" si="1351"/>
        <v>8977300.9331999999</v>
      </c>
      <c r="Y730" s="9" t="s">
        <v>2244</v>
      </c>
      <c r="Z730" s="15">
        <v>0</v>
      </c>
      <c r="AA730" s="15">
        <v>0</v>
      </c>
      <c r="AB730" s="15">
        <v>0</v>
      </c>
      <c r="AC730" s="15">
        <v>0</v>
      </c>
      <c r="AD730" s="41"/>
    </row>
    <row r="731" spans="1:30" s="6" customFormat="1" ht="93.75" customHeight="1" x14ac:dyDescent="0.25">
      <c r="A731" s="38" t="str">
        <f>IF(OR(D731=0,D731=""),"",COUNTA($D$380:D731))</f>
        <v/>
      </c>
      <c r="B731" s="9"/>
      <c r="C731" s="39"/>
      <c r="D731" s="15"/>
      <c r="E731" s="40">
        <f>SUM(E728:E730)</f>
        <v>2431</v>
      </c>
      <c r="F731" s="40">
        <f t="shared" ref="F731:G731" si="1353">SUM(F728:F730)</f>
        <v>1802.1000000000001</v>
      </c>
      <c r="G731" s="40">
        <f t="shared" si="1353"/>
        <v>628.9</v>
      </c>
      <c r="H731" s="9"/>
      <c r="I731" s="9"/>
      <c r="J731" s="9"/>
      <c r="K731" s="9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40">
        <f t="shared" ref="X731" si="1354">SUM(X728:X730)</f>
        <v>25633634.926540002</v>
      </c>
      <c r="Y731" s="40"/>
      <c r="Z731" s="40">
        <f t="shared" ref="Z731" si="1355">SUM(Z728:Z730)</f>
        <v>0</v>
      </c>
      <c r="AA731" s="40">
        <f t="shared" ref="AA731" si="1356">SUM(AA728:AA730)</f>
        <v>0</v>
      </c>
      <c r="AB731" s="40">
        <f t="shared" ref="AB731" si="1357">SUM(AB728:AB730)</f>
        <v>0</v>
      </c>
      <c r="AC731" s="40">
        <f t="shared" ref="AC731" si="1358">SUM(AC728:AC730)</f>
        <v>0</v>
      </c>
      <c r="AD731" s="41"/>
    </row>
    <row r="732" spans="1:30" s="6" customFormat="1" ht="93.75" customHeight="1" x14ac:dyDescent="0.25">
      <c r="A732" s="38" t="str">
        <f>IF(OR(D732=0,D732=""),"",COUNTA($D$380:D732))</f>
        <v/>
      </c>
      <c r="B732" s="9"/>
      <c r="C732" s="39" t="s">
        <v>2212</v>
      </c>
      <c r="D732" s="15"/>
      <c r="E732" s="12"/>
      <c r="F732" s="12"/>
      <c r="G732" s="12"/>
      <c r="H732" s="9"/>
      <c r="I732" s="9"/>
      <c r="J732" s="9"/>
      <c r="K732" s="9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41"/>
    </row>
    <row r="733" spans="1:30" s="6" customFormat="1" ht="93.75" customHeight="1" x14ac:dyDescent="0.25">
      <c r="A733" s="38">
        <f>IF(OR(D733=0,D733=""),"",COUNTA($D$380:D733))</f>
        <v>314</v>
      </c>
      <c r="B733" s="9" t="s">
        <v>1262</v>
      </c>
      <c r="C733" s="11" t="s">
        <v>1263</v>
      </c>
      <c r="D733" s="15">
        <v>1975</v>
      </c>
      <c r="E733" s="12">
        <v>2141.4</v>
      </c>
      <c r="F733" s="12">
        <v>1476.6</v>
      </c>
      <c r="G733" s="12">
        <v>664.8</v>
      </c>
      <c r="H733" s="9" t="s">
        <v>36</v>
      </c>
      <c r="I733" s="9"/>
      <c r="J733" s="9"/>
      <c r="K733" s="9"/>
      <c r="L733" s="12">
        <f t="shared" ref="L733:L734" si="1359">741*E733</f>
        <v>1586777.4000000001</v>
      </c>
      <c r="M733" s="12"/>
      <c r="N733" s="12">
        <f t="shared" ref="N733:N734" si="1360">754*E733</f>
        <v>1614615.6</v>
      </c>
      <c r="O733" s="12">
        <f t="shared" ref="O733:O734" si="1361">681*E733</f>
        <v>1458293.4000000001</v>
      </c>
      <c r="P733" s="12">
        <f t="shared" ref="P733:P734" si="1362">576*E733</f>
        <v>1233446.4000000001</v>
      </c>
      <c r="Q733" s="12"/>
      <c r="R733" s="12"/>
      <c r="S733" s="12">
        <f t="shared" ref="S733:S734" si="1363">190*E733</f>
        <v>406866</v>
      </c>
      <c r="T733" s="12">
        <f t="shared" ref="T733:T734" si="1364">4818*E733</f>
        <v>10317265.200000001</v>
      </c>
      <c r="U733" s="12">
        <f t="shared" ref="U733:U734" si="1365">185*E733</f>
        <v>396159</v>
      </c>
      <c r="V733" s="12">
        <f t="shared" ref="V733:V734" si="1366">34*E733</f>
        <v>72807.600000000006</v>
      </c>
      <c r="W733" s="12">
        <f t="shared" ref="W733:W734" si="1367">(L733+M733+N733+O733+P733+Q733+R733+S733+T733+U733)*0.0214</f>
        <v>364087.25219999999</v>
      </c>
      <c r="X733" s="12">
        <f t="shared" ref="X733:X734" si="1368">L733+M733+N733+O733+P733+Q733+R733+S733+T733+U733+V733+W733</f>
        <v>17450317.852200001</v>
      </c>
      <c r="Y733" s="9" t="s">
        <v>2244</v>
      </c>
      <c r="Z733" s="15">
        <v>0</v>
      </c>
      <c r="AA733" s="15">
        <v>0</v>
      </c>
      <c r="AB733" s="15">
        <v>0</v>
      </c>
      <c r="AC733" s="15">
        <v>0</v>
      </c>
      <c r="AD733" s="41"/>
    </row>
    <row r="734" spans="1:30" s="6" customFormat="1" ht="93.75" customHeight="1" x14ac:dyDescent="0.25">
      <c r="A734" s="38">
        <f>IF(OR(D734=0,D734=""),"",COUNTA($D$380:D734))</f>
        <v>315</v>
      </c>
      <c r="B734" s="9" t="s">
        <v>1264</v>
      </c>
      <c r="C734" s="11" t="s">
        <v>1265</v>
      </c>
      <c r="D734" s="15">
        <v>1973</v>
      </c>
      <c r="E734" s="12">
        <v>416.1</v>
      </c>
      <c r="F734" s="12">
        <v>368.7</v>
      </c>
      <c r="G734" s="12">
        <v>47.4</v>
      </c>
      <c r="H734" s="9" t="s">
        <v>39</v>
      </c>
      <c r="I734" s="9"/>
      <c r="J734" s="9"/>
      <c r="K734" s="9"/>
      <c r="L734" s="12">
        <f t="shared" si="1359"/>
        <v>308330.10000000003</v>
      </c>
      <c r="M734" s="12"/>
      <c r="N734" s="12">
        <f t="shared" si="1360"/>
        <v>313739.40000000002</v>
      </c>
      <c r="O734" s="12">
        <f t="shared" si="1361"/>
        <v>283364.10000000003</v>
      </c>
      <c r="P734" s="12">
        <f t="shared" si="1362"/>
        <v>239673.60000000001</v>
      </c>
      <c r="Q734" s="12"/>
      <c r="R734" s="12"/>
      <c r="S734" s="12">
        <f t="shared" si="1363"/>
        <v>79059</v>
      </c>
      <c r="T734" s="12">
        <f t="shared" si="1364"/>
        <v>2004769.8</v>
      </c>
      <c r="U734" s="12">
        <f t="shared" si="1365"/>
        <v>76978.5</v>
      </c>
      <c r="V734" s="12">
        <f t="shared" si="1366"/>
        <v>14147.400000000001</v>
      </c>
      <c r="W734" s="12">
        <f t="shared" si="1367"/>
        <v>70746.570299999992</v>
      </c>
      <c r="X734" s="12">
        <f t="shared" si="1368"/>
        <v>3390808.4702999997</v>
      </c>
      <c r="Y734" s="9" t="s">
        <v>2244</v>
      </c>
      <c r="Z734" s="15">
        <v>0</v>
      </c>
      <c r="AA734" s="15">
        <v>0</v>
      </c>
      <c r="AB734" s="15">
        <v>0</v>
      </c>
      <c r="AC734" s="15">
        <v>0</v>
      </c>
      <c r="AD734" s="41"/>
    </row>
    <row r="735" spans="1:30" s="6" customFormat="1" ht="93.75" customHeight="1" x14ac:dyDescent="0.25">
      <c r="A735" s="38" t="str">
        <f>IF(OR(D735=0,D735=""),"",COUNTA($D$380:D735))</f>
        <v/>
      </c>
      <c r="B735" s="38"/>
      <c r="C735" s="39"/>
      <c r="D735" s="15"/>
      <c r="E735" s="40">
        <f>SUM(E733:E734)</f>
        <v>2557.5</v>
      </c>
      <c r="F735" s="40">
        <f t="shared" ref="F735:G735" si="1369">SUM(F733:F734)</f>
        <v>1845.3</v>
      </c>
      <c r="G735" s="40">
        <f t="shared" si="1369"/>
        <v>712.19999999999993</v>
      </c>
      <c r="H735" s="9"/>
      <c r="I735" s="9"/>
      <c r="J735" s="9"/>
      <c r="K735" s="9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9"/>
      <c r="X735" s="40">
        <f t="shared" ref="X735" si="1370">SUM(X733:X734)</f>
        <v>20841126.322500002</v>
      </c>
      <c r="Y735" s="40"/>
      <c r="Z735" s="40">
        <f t="shared" ref="Z735" si="1371">SUM(Z733:Z734)</f>
        <v>0</v>
      </c>
      <c r="AA735" s="40">
        <f t="shared" ref="AA735" si="1372">SUM(AA733:AA734)</f>
        <v>0</v>
      </c>
      <c r="AB735" s="40">
        <f t="shared" ref="AB735" si="1373">SUM(AB733:AB734)</f>
        <v>0</v>
      </c>
      <c r="AC735" s="40">
        <f t="shared" ref="AC735" si="1374">SUM(AC733:AC734)</f>
        <v>0</v>
      </c>
      <c r="AD735" s="41"/>
    </row>
    <row r="736" spans="1:30" s="6" customFormat="1" ht="93.75" customHeight="1" x14ac:dyDescent="0.25">
      <c r="A736" s="38" t="str">
        <f>IF(OR(D736=0,D736=""),"",COUNTA($D$380:D736))</f>
        <v/>
      </c>
      <c r="B736" s="38"/>
      <c r="C736" s="39" t="s">
        <v>2213</v>
      </c>
      <c r="D736" s="15"/>
      <c r="E736" s="40"/>
      <c r="F736" s="40"/>
      <c r="G736" s="40"/>
      <c r="H736" s="9"/>
      <c r="I736" s="9"/>
      <c r="J736" s="9"/>
      <c r="K736" s="9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9"/>
      <c r="X736" s="40"/>
      <c r="Y736" s="40"/>
      <c r="Z736" s="40"/>
      <c r="AA736" s="40"/>
      <c r="AB736" s="40"/>
      <c r="AC736" s="40"/>
      <c r="AD736" s="41"/>
    </row>
    <row r="737" spans="1:30" s="6" customFormat="1" ht="93.75" customHeight="1" x14ac:dyDescent="0.25">
      <c r="A737" s="38">
        <f>IF(OR(D737=0,D737=""),"",COUNTA($D$380:D737))</f>
        <v>316</v>
      </c>
      <c r="B737" s="9" t="s">
        <v>1266</v>
      </c>
      <c r="C737" s="11" t="s">
        <v>1267</v>
      </c>
      <c r="D737" s="15">
        <v>1973</v>
      </c>
      <c r="E737" s="12">
        <v>910.2</v>
      </c>
      <c r="F737" s="12">
        <v>381.6</v>
      </c>
      <c r="G737" s="12">
        <v>528.6</v>
      </c>
      <c r="H737" s="9" t="s">
        <v>39</v>
      </c>
      <c r="I737" s="9"/>
      <c r="J737" s="9"/>
      <c r="K737" s="9"/>
      <c r="L737" s="12">
        <f t="shared" ref="L737:L745" si="1375">741*E737</f>
        <v>674458.20000000007</v>
      </c>
      <c r="M737" s="12">
        <f t="shared" ref="M737:M739" si="1376">3305*E737</f>
        <v>3008211</v>
      </c>
      <c r="N737" s="12">
        <f t="shared" ref="N737:N740" si="1377">754*E737</f>
        <v>686290.8</v>
      </c>
      <c r="O737" s="12">
        <f t="shared" ref="O737:O745" si="1378">681*E737</f>
        <v>619846.20000000007</v>
      </c>
      <c r="P737" s="12">
        <f t="shared" ref="P737:P745" si="1379">576*E737</f>
        <v>524275.20000000001</v>
      </c>
      <c r="Q737" s="12"/>
      <c r="R737" s="12">
        <f>5443*E737</f>
        <v>4954218.6000000006</v>
      </c>
      <c r="S737" s="12">
        <f t="shared" ref="S737" si="1380">190*E737</f>
        <v>172938</v>
      </c>
      <c r="T737" s="12">
        <f t="shared" ref="T737:T745" si="1381">4818*E737</f>
        <v>4385343.6000000006</v>
      </c>
      <c r="U737" s="12">
        <f t="shared" ref="U737:U745" si="1382">185*E737</f>
        <v>168387</v>
      </c>
      <c r="V737" s="12">
        <f t="shared" ref="V737:V740" si="1383">34*E737</f>
        <v>30946.800000000003</v>
      </c>
      <c r="W737" s="9"/>
      <c r="X737" s="12">
        <f t="shared" ref="X737:X749" si="1384">L737+M737+N737+O737+P737+Q737+R737+S737+T737+U737+V737+W737</f>
        <v>15224915.400000002</v>
      </c>
      <c r="Y737" s="9" t="s">
        <v>2244</v>
      </c>
      <c r="Z737" s="15">
        <v>0</v>
      </c>
      <c r="AA737" s="15">
        <v>0</v>
      </c>
      <c r="AB737" s="15">
        <v>0</v>
      </c>
      <c r="AC737" s="15">
        <v>0</v>
      </c>
      <c r="AD737" s="41"/>
    </row>
    <row r="738" spans="1:30" s="6" customFormat="1" ht="93.75" customHeight="1" x14ac:dyDescent="0.25">
      <c r="A738" s="38">
        <f>IF(OR(D738=0,D738=""),"",COUNTA($D$380:D738))</f>
        <v>317</v>
      </c>
      <c r="B738" s="9" t="s">
        <v>1268</v>
      </c>
      <c r="C738" s="11" t="s">
        <v>1269</v>
      </c>
      <c r="D738" s="15">
        <v>1974</v>
      </c>
      <c r="E738" s="12">
        <v>708.4</v>
      </c>
      <c r="F738" s="12">
        <v>466.4</v>
      </c>
      <c r="G738" s="12">
        <v>58</v>
      </c>
      <c r="H738" s="9" t="s">
        <v>39</v>
      </c>
      <c r="I738" s="9"/>
      <c r="J738" s="9"/>
      <c r="K738" s="9"/>
      <c r="L738" s="12">
        <f t="shared" si="1375"/>
        <v>524924.4</v>
      </c>
      <c r="M738" s="12">
        <f t="shared" si="1376"/>
        <v>2341262</v>
      </c>
      <c r="N738" s="12">
        <f t="shared" si="1377"/>
        <v>534133.6</v>
      </c>
      <c r="O738" s="12">
        <f t="shared" si="1378"/>
        <v>482420.39999999997</v>
      </c>
      <c r="P738" s="12">
        <f t="shared" si="1379"/>
        <v>408038.39999999997</v>
      </c>
      <c r="Q738" s="12"/>
      <c r="R738" s="12"/>
      <c r="S738" s="12"/>
      <c r="T738" s="12">
        <f t="shared" si="1381"/>
        <v>3413071.1999999997</v>
      </c>
      <c r="U738" s="12">
        <f t="shared" si="1382"/>
        <v>131054</v>
      </c>
      <c r="V738" s="12">
        <f t="shared" si="1383"/>
        <v>24085.599999999999</v>
      </c>
      <c r="W738" s="12">
        <f t="shared" ref="W738:W746" si="1385">(L738+M738+N738+O738+P738+Q738+R738+S738+T738+U738)*0.0214</f>
        <v>167666.94559999998</v>
      </c>
      <c r="X738" s="12">
        <f t="shared" si="1384"/>
        <v>8026656.5455999998</v>
      </c>
      <c r="Y738" s="9" t="s">
        <v>2244</v>
      </c>
      <c r="Z738" s="15">
        <v>0</v>
      </c>
      <c r="AA738" s="15">
        <v>0</v>
      </c>
      <c r="AB738" s="15">
        <v>0</v>
      </c>
      <c r="AC738" s="15">
        <v>0</v>
      </c>
      <c r="AD738" s="41"/>
    </row>
    <row r="739" spans="1:30" s="6" customFormat="1" ht="93.75" customHeight="1" x14ac:dyDescent="0.25">
      <c r="A739" s="38">
        <f>IF(OR(D739=0,D739=""),"",COUNTA($D$380:D739))</f>
        <v>318</v>
      </c>
      <c r="B739" s="9" t="s">
        <v>1270</v>
      </c>
      <c r="C739" s="11" t="s">
        <v>1271</v>
      </c>
      <c r="D739" s="15">
        <v>1974</v>
      </c>
      <c r="E739" s="12">
        <v>592.20000000000005</v>
      </c>
      <c r="F739" s="9">
        <v>224.6</v>
      </c>
      <c r="G739" s="12">
        <v>30.6</v>
      </c>
      <c r="H739" s="9" t="s">
        <v>39</v>
      </c>
      <c r="I739" s="9"/>
      <c r="J739" s="9"/>
      <c r="K739" s="9"/>
      <c r="L739" s="12">
        <f t="shared" si="1375"/>
        <v>438820.2</v>
      </c>
      <c r="M739" s="12">
        <f t="shared" si="1376"/>
        <v>1957221.0000000002</v>
      </c>
      <c r="N739" s="12">
        <f t="shared" si="1377"/>
        <v>446518.80000000005</v>
      </c>
      <c r="O739" s="12">
        <f t="shared" si="1378"/>
        <v>403288.2</v>
      </c>
      <c r="P739" s="12">
        <f t="shared" si="1379"/>
        <v>341107.20000000001</v>
      </c>
      <c r="Q739" s="12"/>
      <c r="R739" s="12">
        <f t="shared" ref="R739:R741" si="1386">5443*E739</f>
        <v>3223344.6</v>
      </c>
      <c r="S739" s="12"/>
      <c r="T739" s="12">
        <f t="shared" si="1381"/>
        <v>2853219.6</v>
      </c>
      <c r="U739" s="12">
        <f t="shared" si="1382"/>
        <v>109557.00000000001</v>
      </c>
      <c r="V739" s="12">
        <f t="shared" si="1383"/>
        <v>20134.800000000003</v>
      </c>
      <c r="W739" s="12">
        <f t="shared" si="1385"/>
        <v>209143.83923999997</v>
      </c>
      <c r="X739" s="12">
        <f t="shared" si="1384"/>
        <v>10002355.23924</v>
      </c>
      <c r="Y739" s="9" t="s">
        <v>2244</v>
      </c>
      <c r="Z739" s="15">
        <v>0</v>
      </c>
      <c r="AA739" s="15">
        <v>0</v>
      </c>
      <c r="AB739" s="15">
        <v>0</v>
      </c>
      <c r="AC739" s="15">
        <v>0</v>
      </c>
      <c r="AD739" s="41"/>
    </row>
    <row r="740" spans="1:30" s="6" customFormat="1" ht="93.75" customHeight="1" x14ac:dyDescent="0.25">
      <c r="A740" s="38">
        <f>IF(OR(D740=0,D740=""),"",COUNTA($D$380:D740))</f>
        <v>319</v>
      </c>
      <c r="B740" s="9" t="s">
        <v>1272</v>
      </c>
      <c r="C740" s="11" t="s">
        <v>1273</v>
      </c>
      <c r="D740" s="15">
        <v>1975</v>
      </c>
      <c r="E740" s="12">
        <v>444.3</v>
      </c>
      <c r="F740" s="12">
        <v>258.39999999999998</v>
      </c>
      <c r="G740" s="12">
        <v>36.799999999999997</v>
      </c>
      <c r="H740" s="9" t="s">
        <v>39</v>
      </c>
      <c r="I740" s="9"/>
      <c r="J740" s="9"/>
      <c r="K740" s="9"/>
      <c r="L740" s="12">
        <f t="shared" si="1375"/>
        <v>329226.3</v>
      </c>
      <c r="M740" s="12"/>
      <c r="N740" s="12">
        <f t="shared" si="1377"/>
        <v>335002.2</v>
      </c>
      <c r="O740" s="12">
        <f t="shared" si="1378"/>
        <v>302568.3</v>
      </c>
      <c r="P740" s="12">
        <f t="shared" si="1379"/>
        <v>255916.80000000002</v>
      </c>
      <c r="Q740" s="12"/>
      <c r="R740" s="12">
        <f t="shared" si="1386"/>
        <v>2418324.9</v>
      </c>
      <c r="S740" s="12"/>
      <c r="T740" s="12">
        <f t="shared" si="1381"/>
        <v>2140637.4</v>
      </c>
      <c r="U740" s="12">
        <f t="shared" si="1382"/>
        <v>82195.5</v>
      </c>
      <c r="V740" s="12">
        <f t="shared" si="1383"/>
        <v>15106.2</v>
      </c>
      <c r="W740" s="12">
        <f t="shared" si="1385"/>
        <v>125486.84796</v>
      </c>
      <c r="X740" s="12">
        <f t="shared" si="1384"/>
        <v>6004464.4479600005</v>
      </c>
      <c r="Y740" s="9" t="s">
        <v>2244</v>
      </c>
      <c r="Z740" s="15">
        <v>0</v>
      </c>
      <c r="AA740" s="15">
        <v>0</v>
      </c>
      <c r="AB740" s="15">
        <v>0</v>
      </c>
      <c r="AC740" s="15">
        <v>0</v>
      </c>
      <c r="AD740" s="41"/>
    </row>
    <row r="741" spans="1:30" s="6" customFormat="1" ht="93.75" customHeight="1" x14ac:dyDescent="0.25">
      <c r="A741" s="38">
        <f>IF(OR(D741=0,D741=""),"",COUNTA($D$380:D741))</f>
        <v>320</v>
      </c>
      <c r="B741" s="9" t="s">
        <v>1274</v>
      </c>
      <c r="C741" s="11" t="s">
        <v>1275</v>
      </c>
      <c r="D741" s="15">
        <v>1975</v>
      </c>
      <c r="E741" s="12">
        <v>1155.9000000000001</v>
      </c>
      <c r="F741" s="12">
        <v>1067.4000000000001</v>
      </c>
      <c r="G741" s="12">
        <v>88.5</v>
      </c>
      <c r="H741" s="9" t="s">
        <v>39</v>
      </c>
      <c r="I741" s="9"/>
      <c r="J741" s="9"/>
      <c r="K741" s="9"/>
      <c r="L741" s="12">
        <f t="shared" si="1375"/>
        <v>856521.9</v>
      </c>
      <c r="M741" s="12"/>
      <c r="N741" s="12"/>
      <c r="O741" s="12">
        <f t="shared" si="1378"/>
        <v>787167.9</v>
      </c>
      <c r="P741" s="12">
        <f t="shared" si="1379"/>
        <v>665798.40000000002</v>
      </c>
      <c r="Q741" s="12"/>
      <c r="R741" s="12">
        <f t="shared" si="1386"/>
        <v>6291563.7000000002</v>
      </c>
      <c r="S741" s="12"/>
      <c r="T741" s="12">
        <f t="shared" si="1381"/>
        <v>5569126.2000000002</v>
      </c>
      <c r="U741" s="12">
        <f t="shared" si="1382"/>
        <v>213841.50000000003</v>
      </c>
      <c r="V741" s="12"/>
      <c r="W741" s="12">
        <f t="shared" si="1385"/>
        <v>307818.01944</v>
      </c>
      <c r="X741" s="12">
        <f t="shared" si="1384"/>
        <v>14691837.619440002</v>
      </c>
      <c r="Y741" s="9" t="s">
        <v>2244</v>
      </c>
      <c r="Z741" s="15">
        <v>0</v>
      </c>
      <c r="AA741" s="15">
        <v>0</v>
      </c>
      <c r="AB741" s="15">
        <v>0</v>
      </c>
      <c r="AC741" s="15">
        <v>0</v>
      </c>
      <c r="AD741" s="41"/>
    </row>
    <row r="742" spans="1:30" s="6" customFormat="1" ht="93.75" customHeight="1" x14ac:dyDescent="0.25">
      <c r="A742" s="38">
        <f>IF(OR(D742=0,D742=""),"",COUNTA($D$380:D742))</f>
        <v>321</v>
      </c>
      <c r="B742" s="9" t="s">
        <v>1276</v>
      </c>
      <c r="C742" s="11" t="s">
        <v>1277</v>
      </c>
      <c r="D742" s="15">
        <v>1973</v>
      </c>
      <c r="E742" s="12">
        <v>703.2</v>
      </c>
      <c r="F742" s="12">
        <v>448</v>
      </c>
      <c r="G742" s="12">
        <v>31.8</v>
      </c>
      <c r="H742" s="9" t="s">
        <v>39</v>
      </c>
      <c r="I742" s="9"/>
      <c r="J742" s="9"/>
      <c r="K742" s="9"/>
      <c r="L742" s="12">
        <f t="shared" si="1375"/>
        <v>521071.2</v>
      </c>
      <c r="M742" s="12">
        <f t="shared" ref="M742:M745" si="1387">3305*E742</f>
        <v>2324076</v>
      </c>
      <c r="N742" s="12"/>
      <c r="O742" s="12">
        <f t="shared" si="1378"/>
        <v>478879.2</v>
      </c>
      <c r="P742" s="12">
        <f t="shared" si="1379"/>
        <v>405043.20000000001</v>
      </c>
      <c r="Q742" s="12"/>
      <c r="R742" s="12"/>
      <c r="S742" s="12"/>
      <c r="T742" s="12">
        <f t="shared" si="1381"/>
        <v>3388017.6</v>
      </c>
      <c r="U742" s="12">
        <f t="shared" si="1382"/>
        <v>130092.00000000001</v>
      </c>
      <c r="V742" s="12"/>
      <c r="W742" s="12">
        <f t="shared" si="1385"/>
        <v>155089.63488000003</v>
      </c>
      <c r="X742" s="12">
        <f t="shared" si="1384"/>
        <v>7402268.8348800009</v>
      </c>
      <c r="Y742" s="9" t="s">
        <v>2244</v>
      </c>
      <c r="Z742" s="15">
        <v>0</v>
      </c>
      <c r="AA742" s="15">
        <v>0</v>
      </c>
      <c r="AB742" s="15">
        <v>0</v>
      </c>
      <c r="AC742" s="15">
        <v>0</v>
      </c>
      <c r="AD742" s="41"/>
    </row>
    <row r="743" spans="1:30" s="6" customFormat="1" ht="93.75" customHeight="1" x14ac:dyDescent="0.25">
      <c r="A743" s="38">
        <f>IF(OR(D743=0,D743=""),"",COUNTA($D$380:D743))</f>
        <v>322</v>
      </c>
      <c r="B743" s="9" t="s">
        <v>1278</v>
      </c>
      <c r="C743" s="11" t="s">
        <v>1279</v>
      </c>
      <c r="D743" s="15">
        <v>1974</v>
      </c>
      <c r="E743" s="12">
        <v>559.1</v>
      </c>
      <c r="F743" s="12">
        <v>344.7</v>
      </c>
      <c r="G743" s="12">
        <v>67.599999999999994</v>
      </c>
      <c r="H743" s="9" t="s">
        <v>36</v>
      </c>
      <c r="I743" s="9"/>
      <c r="J743" s="9"/>
      <c r="K743" s="9"/>
      <c r="L743" s="12">
        <f t="shared" si="1375"/>
        <v>414293.10000000003</v>
      </c>
      <c r="M743" s="12">
        <f t="shared" si="1387"/>
        <v>1847825.5</v>
      </c>
      <c r="N743" s="12"/>
      <c r="O743" s="12">
        <f t="shared" si="1378"/>
        <v>380747.10000000003</v>
      </c>
      <c r="P743" s="12">
        <f t="shared" si="1379"/>
        <v>322041.60000000003</v>
      </c>
      <c r="Q743" s="12"/>
      <c r="R743" s="12">
        <f t="shared" ref="R743:R744" si="1388">5443*E743</f>
        <v>3043181.3000000003</v>
      </c>
      <c r="S743" s="12"/>
      <c r="T743" s="12">
        <f t="shared" si="1381"/>
        <v>2693743.8000000003</v>
      </c>
      <c r="U743" s="12">
        <f t="shared" si="1382"/>
        <v>103433.5</v>
      </c>
      <c r="V743" s="12"/>
      <c r="W743" s="12">
        <f t="shared" si="1385"/>
        <v>188432.69026</v>
      </c>
      <c r="X743" s="12">
        <f t="shared" si="1384"/>
        <v>8993698.5902600009</v>
      </c>
      <c r="Y743" s="9" t="s">
        <v>2244</v>
      </c>
      <c r="Z743" s="15">
        <v>0</v>
      </c>
      <c r="AA743" s="15">
        <v>0</v>
      </c>
      <c r="AB743" s="15">
        <v>0</v>
      </c>
      <c r="AC743" s="15">
        <v>0</v>
      </c>
      <c r="AD743" s="41"/>
    </row>
    <row r="744" spans="1:30" s="6" customFormat="1" ht="93.75" customHeight="1" x14ac:dyDescent="0.25">
      <c r="A744" s="38">
        <f>IF(OR(D744=0,D744=""),"",COUNTA($D$380:D744))</f>
        <v>323</v>
      </c>
      <c r="B744" s="9" t="s">
        <v>1280</v>
      </c>
      <c r="C744" s="11" t="s">
        <v>1281</v>
      </c>
      <c r="D744" s="15">
        <v>1975</v>
      </c>
      <c r="E744" s="12">
        <v>648.6</v>
      </c>
      <c r="F744" s="12">
        <v>374.4</v>
      </c>
      <c r="G744" s="12">
        <v>648.6</v>
      </c>
      <c r="H744" s="9" t="s">
        <v>39</v>
      </c>
      <c r="I744" s="9"/>
      <c r="J744" s="9"/>
      <c r="K744" s="9"/>
      <c r="L744" s="12">
        <f t="shared" si="1375"/>
        <v>480612.60000000003</v>
      </c>
      <c r="M744" s="12">
        <f t="shared" si="1387"/>
        <v>2143623</v>
      </c>
      <c r="N744" s="12">
        <f t="shared" ref="N744:N745" si="1389">754*E744</f>
        <v>489044.4</v>
      </c>
      <c r="O744" s="12">
        <f t="shared" si="1378"/>
        <v>441696.60000000003</v>
      </c>
      <c r="P744" s="12">
        <f t="shared" si="1379"/>
        <v>373593.60000000003</v>
      </c>
      <c r="Q744" s="12"/>
      <c r="R744" s="12">
        <f t="shared" si="1388"/>
        <v>3530329.8000000003</v>
      </c>
      <c r="S744" s="12">
        <f t="shared" ref="S744:S745" si="1390">190*E744</f>
        <v>123234</v>
      </c>
      <c r="T744" s="12">
        <f t="shared" si="1381"/>
        <v>3124954.8000000003</v>
      </c>
      <c r="U744" s="12">
        <f t="shared" si="1382"/>
        <v>119991</v>
      </c>
      <c r="V744" s="12">
        <f t="shared" ref="V744:V745" si="1391">34*E744</f>
        <v>22052.400000000001</v>
      </c>
      <c r="W744" s="12">
        <f t="shared" si="1385"/>
        <v>231699.50771999999</v>
      </c>
      <c r="X744" s="12">
        <f t="shared" si="1384"/>
        <v>11080831.70772</v>
      </c>
      <c r="Y744" s="9" t="s">
        <v>2244</v>
      </c>
      <c r="Z744" s="15">
        <v>0</v>
      </c>
      <c r="AA744" s="15">
        <v>0</v>
      </c>
      <c r="AB744" s="15">
        <v>0</v>
      </c>
      <c r="AC744" s="15">
        <v>0</v>
      </c>
      <c r="AD744" s="41"/>
    </row>
    <row r="745" spans="1:30" s="6" customFormat="1" ht="93.75" customHeight="1" x14ac:dyDescent="0.25">
      <c r="A745" s="38">
        <f>IF(OR(D745=0,D745=""),"",COUNTA($D$380:D745))</f>
        <v>324</v>
      </c>
      <c r="B745" s="9" t="s">
        <v>1282</v>
      </c>
      <c r="C745" s="11" t="s">
        <v>1283</v>
      </c>
      <c r="D745" s="15">
        <v>1973</v>
      </c>
      <c r="E745" s="12">
        <v>951.4</v>
      </c>
      <c r="F745" s="12">
        <v>588.4</v>
      </c>
      <c r="G745" s="12">
        <v>951.4</v>
      </c>
      <c r="H745" s="9" t="s">
        <v>39</v>
      </c>
      <c r="I745" s="9"/>
      <c r="J745" s="9"/>
      <c r="K745" s="9"/>
      <c r="L745" s="12">
        <f t="shared" si="1375"/>
        <v>704987.4</v>
      </c>
      <c r="M745" s="12">
        <f t="shared" si="1387"/>
        <v>3144377</v>
      </c>
      <c r="N745" s="12">
        <f t="shared" si="1389"/>
        <v>717355.6</v>
      </c>
      <c r="O745" s="12">
        <f t="shared" si="1378"/>
        <v>647903.4</v>
      </c>
      <c r="P745" s="12">
        <f t="shared" si="1379"/>
        <v>548006.40000000002</v>
      </c>
      <c r="Q745" s="12"/>
      <c r="R745" s="12"/>
      <c r="S745" s="12">
        <f t="shared" si="1390"/>
        <v>180766</v>
      </c>
      <c r="T745" s="12">
        <f t="shared" si="1381"/>
        <v>4583845.2</v>
      </c>
      <c r="U745" s="12">
        <f t="shared" si="1382"/>
        <v>176009</v>
      </c>
      <c r="V745" s="12">
        <f t="shared" si="1391"/>
        <v>32347.599999999999</v>
      </c>
      <c r="W745" s="12">
        <f t="shared" si="1385"/>
        <v>229049.55</v>
      </c>
      <c r="X745" s="12">
        <f t="shared" si="1384"/>
        <v>10964647.15</v>
      </c>
      <c r="Y745" s="9" t="s">
        <v>2244</v>
      </c>
      <c r="Z745" s="15">
        <v>0</v>
      </c>
      <c r="AA745" s="15">
        <v>0</v>
      </c>
      <c r="AB745" s="15">
        <v>0</v>
      </c>
      <c r="AC745" s="15">
        <v>0</v>
      </c>
      <c r="AD745" s="41"/>
    </row>
    <row r="746" spans="1:30" s="6" customFormat="1" ht="93.75" customHeight="1" x14ac:dyDescent="0.25">
      <c r="A746" s="38">
        <f>IF(OR(D746=0,D746=""),"",COUNTA($D$380:D746))</f>
        <v>325</v>
      </c>
      <c r="B746" s="9" t="s">
        <v>1284</v>
      </c>
      <c r="C746" s="11" t="s">
        <v>1285</v>
      </c>
      <c r="D746" s="15">
        <v>1973</v>
      </c>
      <c r="E746" s="12">
        <v>3925.4</v>
      </c>
      <c r="F746" s="12">
        <v>1442.1</v>
      </c>
      <c r="G746" s="12">
        <v>950.9</v>
      </c>
      <c r="H746" s="9" t="s">
        <v>102</v>
      </c>
      <c r="I746" s="9"/>
      <c r="J746" s="9"/>
      <c r="K746" s="9"/>
      <c r="L746" s="12">
        <f>677*E746</f>
        <v>2657495.8000000003</v>
      </c>
      <c r="M746" s="12">
        <f>1213*E746</f>
        <v>4761510.2</v>
      </c>
      <c r="N746" s="12">
        <f>620*E746</f>
        <v>2433748</v>
      </c>
      <c r="O746" s="12">
        <f>863*E746</f>
        <v>3387620.2</v>
      </c>
      <c r="P746" s="12">
        <f>546*E746</f>
        <v>2143268.4</v>
      </c>
      <c r="Q746" s="12"/>
      <c r="R746" s="12"/>
      <c r="S746" s="12">
        <f>297*E746</f>
        <v>1165843.8</v>
      </c>
      <c r="T746" s="12">
        <f>2771*E746</f>
        <v>10877283.4</v>
      </c>
      <c r="U746" s="12">
        <f>111*E746</f>
        <v>435719.4</v>
      </c>
      <c r="V746" s="12">
        <f>35*E746</f>
        <v>137389</v>
      </c>
      <c r="W746" s="12">
        <f t="shared" si="1385"/>
        <v>596257.26887999999</v>
      </c>
      <c r="X746" s="12">
        <f t="shared" si="1384"/>
        <v>28596135.468879998</v>
      </c>
      <c r="Y746" s="9" t="s">
        <v>2244</v>
      </c>
      <c r="Z746" s="15">
        <v>0</v>
      </c>
      <c r="AA746" s="15">
        <v>0</v>
      </c>
      <c r="AB746" s="15">
        <v>0</v>
      </c>
      <c r="AC746" s="15">
        <v>0</v>
      </c>
      <c r="AD746" s="41"/>
    </row>
    <row r="747" spans="1:30" s="6" customFormat="1" ht="93.75" customHeight="1" x14ac:dyDescent="0.25">
      <c r="A747" s="38">
        <f>IF(OR(D747=0,D747=""),"",COUNTA($D$380:D747))</f>
        <v>326</v>
      </c>
      <c r="B747" s="9" t="s">
        <v>1286</v>
      </c>
      <c r="C747" s="11" t="s">
        <v>1287</v>
      </c>
      <c r="D747" s="15">
        <v>1972</v>
      </c>
      <c r="E747" s="12">
        <v>2308.4</v>
      </c>
      <c r="F747" s="12">
        <v>1030.2</v>
      </c>
      <c r="G747" s="12">
        <v>719.16</v>
      </c>
      <c r="H747" s="9" t="s">
        <v>36</v>
      </c>
      <c r="I747" s="9"/>
      <c r="J747" s="9"/>
      <c r="K747" s="9"/>
      <c r="L747" s="12"/>
      <c r="M747" s="12"/>
      <c r="N747" s="12">
        <f t="shared" ref="N747:N749" si="1392">754*E747</f>
        <v>1740533.6</v>
      </c>
      <c r="O747" s="12"/>
      <c r="P747" s="12"/>
      <c r="Q747" s="12"/>
      <c r="R747" s="12"/>
      <c r="S747" s="12"/>
      <c r="T747" s="12"/>
      <c r="U747" s="12"/>
      <c r="V747" s="12">
        <f t="shared" ref="V747:V749" si="1393">34*E747</f>
        <v>78485.600000000006</v>
      </c>
      <c r="W747" s="12"/>
      <c r="X747" s="12">
        <f t="shared" si="1384"/>
        <v>1819019.2000000002</v>
      </c>
      <c r="Y747" s="9" t="s">
        <v>2244</v>
      </c>
      <c r="Z747" s="15">
        <v>0</v>
      </c>
      <c r="AA747" s="15">
        <v>0</v>
      </c>
      <c r="AB747" s="15">
        <v>0</v>
      </c>
      <c r="AC747" s="15">
        <v>0</v>
      </c>
      <c r="AD747" s="41"/>
    </row>
    <row r="748" spans="1:30" s="6" customFormat="1" ht="93.75" customHeight="1" x14ac:dyDescent="0.25">
      <c r="A748" s="38">
        <f>IF(OR(D748=0,D748=""),"",COUNTA($D$380:D748))</f>
        <v>327</v>
      </c>
      <c r="B748" s="9" t="s">
        <v>1288</v>
      </c>
      <c r="C748" s="11" t="s">
        <v>1289</v>
      </c>
      <c r="D748" s="15">
        <v>1975</v>
      </c>
      <c r="E748" s="12">
        <v>2326.5</v>
      </c>
      <c r="F748" s="12">
        <v>948.3</v>
      </c>
      <c r="G748" s="12">
        <v>1005.4</v>
      </c>
      <c r="H748" s="9" t="s">
        <v>36</v>
      </c>
      <c r="I748" s="9"/>
      <c r="J748" s="9"/>
      <c r="K748" s="9"/>
      <c r="L748" s="12">
        <f t="shared" ref="L748:L749" si="1394">741*E748</f>
        <v>1723936.5</v>
      </c>
      <c r="M748" s="12">
        <f t="shared" ref="M748:M749" si="1395">3305*E748</f>
        <v>7689082.5</v>
      </c>
      <c r="N748" s="12">
        <f t="shared" si="1392"/>
        <v>1754181</v>
      </c>
      <c r="O748" s="12">
        <f t="shared" ref="O748:O749" si="1396">681*E748</f>
        <v>1584346.5</v>
      </c>
      <c r="P748" s="12">
        <f t="shared" ref="P748:P749" si="1397">576*E748</f>
        <v>1340064</v>
      </c>
      <c r="Q748" s="12"/>
      <c r="R748" s="12">
        <f t="shared" ref="R748:R749" si="1398">5443*E748</f>
        <v>12663139.5</v>
      </c>
      <c r="S748" s="12"/>
      <c r="T748" s="12">
        <f t="shared" ref="T748:T749" si="1399">4818*E748</f>
        <v>11209077</v>
      </c>
      <c r="U748" s="12">
        <f t="shared" ref="U748:U749" si="1400">185*E748</f>
        <v>430402.5</v>
      </c>
      <c r="V748" s="12">
        <f t="shared" si="1393"/>
        <v>79101</v>
      </c>
      <c r="W748" s="12">
        <f t="shared" ref="W748:W749" si="1401">(L748+M748+N748+O748+P748+Q748+R748+S748+T748+U748)*0.0214</f>
        <v>821636.51130000001</v>
      </c>
      <c r="X748" s="12">
        <f t="shared" si="1384"/>
        <v>39294967.011299998</v>
      </c>
      <c r="Y748" s="9" t="s">
        <v>2244</v>
      </c>
      <c r="Z748" s="15">
        <v>0</v>
      </c>
      <c r="AA748" s="15">
        <v>0</v>
      </c>
      <c r="AB748" s="15">
        <v>0</v>
      </c>
      <c r="AC748" s="15">
        <v>0</v>
      </c>
      <c r="AD748" s="41"/>
    </row>
    <row r="749" spans="1:30" s="6" customFormat="1" ht="93.75" customHeight="1" x14ac:dyDescent="0.25">
      <c r="A749" s="38">
        <f>IF(OR(D749=0,D749=""),"",COUNTA($D$380:D749))</f>
        <v>328</v>
      </c>
      <c r="B749" s="9" t="s">
        <v>1290</v>
      </c>
      <c r="C749" s="11" t="s">
        <v>1291</v>
      </c>
      <c r="D749" s="15">
        <v>1975</v>
      </c>
      <c r="E749" s="12">
        <v>2226.3000000000002</v>
      </c>
      <c r="F749" s="12">
        <v>957.8</v>
      </c>
      <c r="G749" s="12">
        <v>996.07</v>
      </c>
      <c r="H749" s="9" t="s">
        <v>36</v>
      </c>
      <c r="I749" s="9"/>
      <c r="J749" s="9"/>
      <c r="K749" s="9"/>
      <c r="L749" s="12">
        <f t="shared" si="1394"/>
        <v>1649688.3</v>
      </c>
      <c r="M749" s="12">
        <f t="shared" si="1395"/>
        <v>7357921.5000000009</v>
      </c>
      <c r="N749" s="12">
        <f t="shared" si="1392"/>
        <v>1678630.2000000002</v>
      </c>
      <c r="O749" s="12">
        <f t="shared" si="1396"/>
        <v>1516110.3</v>
      </c>
      <c r="P749" s="12">
        <f t="shared" si="1397"/>
        <v>1282348.8</v>
      </c>
      <c r="Q749" s="12"/>
      <c r="R749" s="12">
        <f t="shared" si="1398"/>
        <v>12117750.9</v>
      </c>
      <c r="S749" s="12"/>
      <c r="T749" s="12">
        <f t="shared" si="1399"/>
        <v>10726313.4</v>
      </c>
      <c r="U749" s="12">
        <f t="shared" si="1400"/>
        <v>411865.50000000006</v>
      </c>
      <c r="V749" s="12">
        <f t="shared" si="1393"/>
        <v>75694.200000000012</v>
      </c>
      <c r="W749" s="12">
        <f t="shared" si="1401"/>
        <v>786249.45845999988</v>
      </c>
      <c r="X749" s="12">
        <f t="shared" si="1384"/>
        <v>37602572.558460005</v>
      </c>
      <c r="Y749" s="9" t="s">
        <v>2244</v>
      </c>
      <c r="Z749" s="15">
        <v>0</v>
      </c>
      <c r="AA749" s="15">
        <v>0</v>
      </c>
      <c r="AB749" s="15">
        <v>0</v>
      </c>
      <c r="AC749" s="15">
        <v>0</v>
      </c>
      <c r="AD749" s="41"/>
    </row>
    <row r="750" spans="1:30" s="6" customFormat="1" ht="93.75" customHeight="1" x14ac:dyDescent="0.25">
      <c r="A750" s="38" t="str">
        <f>IF(OR(D750=0,D750=""),"",COUNTA($D$380:D750))</f>
        <v/>
      </c>
      <c r="B750" s="9"/>
      <c r="C750" s="39"/>
      <c r="D750" s="15"/>
      <c r="E750" s="40">
        <f>SUM(E737:E749)</f>
        <v>17459.900000000001</v>
      </c>
      <c r="F750" s="40">
        <f t="shared" ref="F750:G750" si="1402">SUM(F737:F749)</f>
        <v>8532.2999999999993</v>
      </c>
      <c r="G750" s="40">
        <f t="shared" si="1402"/>
        <v>6113.4299999999994</v>
      </c>
      <c r="H750" s="9"/>
      <c r="I750" s="9"/>
      <c r="J750" s="9"/>
      <c r="K750" s="9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40">
        <f t="shared" ref="X750" si="1403">SUM(X737:X749)</f>
        <v>199704369.77373999</v>
      </c>
      <c r="Y750" s="40"/>
      <c r="Z750" s="40">
        <f t="shared" ref="Z750" si="1404">SUM(Z737:Z749)</f>
        <v>0</v>
      </c>
      <c r="AA750" s="40">
        <f t="shared" ref="AA750" si="1405">SUM(AA737:AA749)</f>
        <v>0</v>
      </c>
      <c r="AB750" s="40">
        <f t="shared" ref="AB750" si="1406">SUM(AB737:AB749)</f>
        <v>0</v>
      </c>
      <c r="AC750" s="40">
        <f t="shared" ref="AC750" si="1407">SUM(AC737:AC749)</f>
        <v>0</v>
      </c>
      <c r="AD750" s="41"/>
    </row>
    <row r="751" spans="1:30" s="6" customFormat="1" ht="93.75" customHeight="1" x14ac:dyDescent="0.25">
      <c r="A751" s="38" t="str">
        <f>IF(OR(D751=0,D751=""),"",COUNTA($D$380:D751))</f>
        <v/>
      </c>
      <c r="B751" s="9"/>
      <c r="C751" s="39" t="s">
        <v>2214</v>
      </c>
      <c r="D751" s="15"/>
      <c r="E751" s="12"/>
      <c r="F751" s="12"/>
      <c r="G751" s="12"/>
      <c r="H751" s="9"/>
      <c r="I751" s="9"/>
      <c r="J751" s="9"/>
      <c r="K751" s="9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41"/>
    </row>
    <row r="752" spans="1:30" s="6" customFormat="1" ht="93.75" customHeight="1" x14ac:dyDescent="0.25">
      <c r="A752" s="38">
        <f>IF(OR(D752=0,D752=""),"",COUNTA($D$380:D752))</f>
        <v>329</v>
      </c>
      <c r="B752" s="9" t="s">
        <v>1292</v>
      </c>
      <c r="C752" s="11" t="s">
        <v>1293</v>
      </c>
      <c r="D752" s="15">
        <v>1973</v>
      </c>
      <c r="E752" s="12">
        <v>681.3</v>
      </c>
      <c r="F752" s="12">
        <v>407.34</v>
      </c>
      <c r="G752" s="12">
        <v>49.7</v>
      </c>
      <c r="H752" s="9" t="s">
        <v>39</v>
      </c>
      <c r="I752" s="9"/>
      <c r="J752" s="9"/>
      <c r="K752" s="9"/>
      <c r="L752" s="12">
        <f t="shared" ref="L752:L754" si="1408">741*E752</f>
        <v>504843.3</v>
      </c>
      <c r="M752" s="12"/>
      <c r="N752" s="12">
        <f t="shared" ref="N752:N754" si="1409">754*E752</f>
        <v>513700.19999999995</v>
      </c>
      <c r="O752" s="12">
        <f t="shared" ref="O752:O754" si="1410">681*E752</f>
        <v>463965.3</v>
      </c>
      <c r="P752" s="12">
        <f t="shared" ref="P752:P753" si="1411">576*E752</f>
        <v>392428.79999999999</v>
      </c>
      <c r="Q752" s="12"/>
      <c r="R752" s="12"/>
      <c r="S752" s="12"/>
      <c r="T752" s="12">
        <f t="shared" ref="T752:T754" si="1412">4818*E752</f>
        <v>3282503.4</v>
      </c>
      <c r="U752" s="12">
        <f t="shared" ref="U752:U754" si="1413">185*E752</f>
        <v>126040.49999999999</v>
      </c>
      <c r="V752" s="12">
        <f t="shared" ref="V752:V754" si="1414">34*E752</f>
        <v>23164.199999999997</v>
      </c>
      <c r="W752" s="12">
        <f t="shared" ref="W752:W754" si="1415">(L752+M752+N752+O752+P752+Q752+R752+S752+T752+U752)*0.0214</f>
        <v>113066.50409999999</v>
      </c>
      <c r="X752" s="12">
        <f t="shared" ref="X752:X754" si="1416">L752+M752+N752+O752+P752+Q752+R752+S752+T752+U752+V752+W752</f>
        <v>5419712.2040999997</v>
      </c>
      <c r="Y752" s="9" t="s">
        <v>2244</v>
      </c>
      <c r="Z752" s="15">
        <v>0</v>
      </c>
      <c r="AA752" s="15">
        <v>0</v>
      </c>
      <c r="AB752" s="15">
        <v>0</v>
      </c>
      <c r="AC752" s="15">
        <v>0</v>
      </c>
      <c r="AD752" s="41"/>
    </row>
    <row r="753" spans="1:30" s="6" customFormat="1" ht="93.75" customHeight="1" x14ac:dyDescent="0.25">
      <c r="A753" s="38">
        <f>IF(OR(D753=0,D753=""),"",COUNTA($D$380:D753))</f>
        <v>330</v>
      </c>
      <c r="B753" s="9" t="s">
        <v>1294</v>
      </c>
      <c r="C753" s="11" t="s">
        <v>1295</v>
      </c>
      <c r="D753" s="15">
        <v>1975</v>
      </c>
      <c r="E753" s="12">
        <v>851.2</v>
      </c>
      <c r="F753" s="12">
        <v>791.9</v>
      </c>
      <c r="G753" s="12">
        <v>59.3</v>
      </c>
      <c r="H753" s="9" t="s">
        <v>39</v>
      </c>
      <c r="I753" s="9"/>
      <c r="J753" s="9"/>
      <c r="K753" s="9"/>
      <c r="L753" s="12">
        <f t="shared" si="1408"/>
        <v>630739.20000000007</v>
      </c>
      <c r="M753" s="12"/>
      <c r="N753" s="12">
        <f t="shared" si="1409"/>
        <v>641804.80000000005</v>
      </c>
      <c r="O753" s="12">
        <f t="shared" si="1410"/>
        <v>579667.20000000007</v>
      </c>
      <c r="P753" s="12">
        <f t="shared" si="1411"/>
        <v>490291.20000000001</v>
      </c>
      <c r="Q753" s="12"/>
      <c r="R753" s="12">
        <f t="shared" ref="R753:R754" si="1417">5443*E753</f>
        <v>4633081.6000000006</v>
      </c>
      <c r="S753" s="12"/>
      <c r="T753" s="12">
        <f t="shared" si="1412"/>
        <v>4101081.6</v>
      </c>
      <c r="U753" s="12">
        <f t="shared" si="1413"/>
        <v>157472</v>
      </c>
      <c r="V753" s="12">
        <f t="shared" si="1414"/>
        <v>28940.800000000003</v>
      </c>
      <c r="W753" s="12">
        <f t="shared" si="1415"/>
        <v>240410.54464000001</v>
      </c>
      <c r="X753" s="12">
        <f t="shared" si="1416"/>
        <v>11503488.944640003</v>
      </c>
      <c r="Y753" s="9" t="s">
        <v>2244</v>
      </c>
      <c r="Z753" s="15">
        <v>0</v>
      </c>
      <c r="AA753" s="15">
        <v>0</v>
      </c>
      <c r="AB753" s="15">
        <v>0</v>
      </c>
      <c r="AC753" s="15">
        <v>0</v>
      </c>
      <c r="AD753" s="41"/>
    </row>
    <row r="754" spans="1:30" s="6" customFormat="1" ht="93.75" customHeight="1" x14ac:dyDescent="0.25">
      <c r="A754" s="38">
        <f>IF(OR(D754=0,D754=""),"",COUNTA($D$380:D754))</f>
        <v>331</v>
      </c>
      <c r="B754" s="9" t="s">
        <v>1296</v>
      </c>
      <c r="C754" s="11" t="s">
        <v>1297</v>
      </c>
      <c r="D754" s="15">
        <v>1973</v>
      </c>
      <c r="E754" s="12">
        <v>390.8</v>
      </c>
      <c r="F754" s="12">
        <v>353.8</v>
      </c>
      <c r="G754" s="12">
        <v>37</v>
      </c>
      <c r="H754" s="9" t="s">
        <v>39</v>
      </c>
      <c r="I754" s="9"/>
      <c r="J754" s="9"/>
      <c r="K754" s="9"/>
      <c r="L754" s="12">
        <f t="shared" si="1408"/>
        <v>289582.8</v>
      </c>
      <c r="M754" s="12"/>
      <c r="N754" s="12">
        <f t="shared" si="1409"/>
        <v>294663.2</v>
      </c>
      <c r="O754" s="12">
        <f t="shared" si="1410"/>
        <v>266134.8</v>
      </c>
      <c r="P754" s="12"/>
      <c r="Q754" s="12"/>
      <c r="R754" s="12">
        <f t="shared" si="1417"/>
        <v>2127124.4</v>
      </c>
      <c r="S754" s="12"/>
      <c r="T754" s="12">
        <f t="shared" si="1412"/>
        <v>1882874.4000000001</v>
      </c>
      <c r="U754" s="12">
        <f t="shared" si="1413"/>
        <v>72298</v>
      </c>
      <c r="V754" s="12">
        <f t="shared" si="1414"/>
        <v>13287.2</v>
      </c>
      <c r="W754" s="12">
        <f t="shared" si="1415"/>
        <v>105559.30064</v>
      </c>
      <c r="X754" s="12">
        <f t="shared" si="1416"/>
        <v>5051524.1006400008</v>
      </c>
      <c r="Y754" s="9" t="s">
        <v>2244</v>
      </c>
      <c r="Z754" s="15">
        <v>0</v>
      </c>
      <c r="AA754" s="15">
        <v>0</v>
      </c>
      <c r="AB754" s="15">
        <v>0</v>
      </c>
      <c r="AC754" s="15">
        <v>0</v>
      </c>
      <c r="AD754" s="41"/>
    </row>
    <row r="755" spans="1:30" s="6" customFormat="1" ht="93.75" customHeight="1" x14ac:dyDescent="0.25">
      <c r="A755" s="38" t="str">
        <f>IF(OR(D755=0,D755=""),"",COUNTA($D$380:D755))</f>
        <v/>
      </c>
      <c r="B755" s="9"/>
      <c r="C755" s="39"/>
      <c r="D755" s="15"/>
      <c r="E755" s="40">
        <f>SUM(E752:E754)</f>
        <v>1923.3</v>
      </c>
      <c r="F755" s="40">
        <f t="shared" ref="F755:G755" si="1418">SUM(F752:F754)</f>
        <v>1553.04</v>
      </c>
      <c r="G755" s="40">
        <f t="shared" si="1418"/>
        <v>146</v>
      </c>
      <c r="H755" s="9"/>
      <c r="I755" s="9"/>
      <c r="J755" s="9"/>
      <c r="K755" s="9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40">
        <f t="shared" ref="X755" si="1419">SUM(X752:X754)</f>
        <v>21974725.24938</v>
      </c>
      <c r="Y755" s="40"/>
      <c r="Z755" s="40">
        <f t="shared" ref="Z755" si="1420">SUM(Z752:Z754)</f>
        <v>0</v>
      </c>
      <c r="AA755" s="40">
        <f t="shared" ref="AA755" si="1421">SUM(AA752:AA754)</f>
        <v>0</v>
      </c>
      <c r="AB755" s="40">
        <f t="shared" ref="AB755" si="1422">SUM(AB752:AB754)</f>
        <v>0</v>
      </c>
      <c r="AC755" s="40">
        <f t="shared" ref="AC755" si="1423">SUM(AC752:AC754)</f>
        <v>0</v>
      </c>
      <c r="AD755" s="41"/>
    </row>
    <row r="756" spans="1:30" s="6" customFormat="1" ht="93.75" customHeight="1" x14ac:dyDescent="0.25">
      <c r="A756" s="38" t="str">
        <f>IF(OR(D756=0,D756=""),"",COUNTA($D$380:D756))</f>
        <v/>
      </c>
      <c r="B756" s="9"/>
      <c r="C756" s="39" t="s">
        <v>2215</v>
      </c>
      <c r="D756" s="15"/>
      <c r="E756" s="12"/>
      <c r="F756" s="12"/>
      <c r="G756" s="12"/>
      <c r="H756" s="9"/>
      <c r="I756" s="9"/>
      <c r="J756" s="9"/>
      <c r="K756" s="9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41"/>
    </row>
    <row r="757" spans="1:30" s="6" customFormat="1" ht="93.75" customHeight="1" x14ac:dyDescent="0.25">
      <c r="A757" s="38">
        <f>IF(OR(D757=0,D757=""),"",COUNTA($D$380:D757))</f>
        <v>332</v>
      </c>
      <c r="B757" s="9" t="s">
        <v>1298</v>
      </c>
      <c r="C757" s="11" t="s">
        <v>1299</v>
      </c>
      <c r="D757" s="15">
        <v>1974</v>
      </c>
      <c r="E757" s="12">
        <v>380.1</v>
      </c>
      <c r="F757" s="12">
        <v>349.9</v>
      </c>
      <c r="G757" s="12">
        <v>30.2</v>
      </c>
      <c r="H757" s="9" t="s">
        <v>39</v>
      </c>
      <c r="I757" s="9"/>
      <c r="J757" s="9"/>
      <c r="K757" s="9"/>
      <c r="L757" s="12">
        <f t="shared" ref="L757:L760" si="1424">741*E757</f>
        <v>281654.10000000003</v>
      </c>
      <c r="M757" s="12"/>
      <c r="N757" s="12">
        <f t="shared" ref="N757:N760" si="1425">754*E757</f>
        <v>286595.40000000002</v>
      </c>
      <c r="O757" s="12">
        <f t="shared" ref="O757:O760" si="1426">681*E757</f>
        <v>258848.1</v>
      </c>
      <c r="P757" s="12"/>
      <c r="Q757" s="12"/>
      <c r="R757" s="12">
        <f t="shared" ref="R757:R759" si="1427">5443*E757</f>
        <v>2068884.3</v>
      </c>
      <c r="S757" s="12"/>
      <c r="T757" s="12">
        <f t="shared" ref="T757:T760" si="1428">4818*E757</f>
        <v>1831321.8</v>
      </c>
      <c r="U757" s="12">
        <f t="shared" ref="U757:U760" si="1429">185*E757</f>
        <v>70318.5</v>
      </c>
      <c r="V757" s="12">
        <f t="shared" ref="V757:V760" si="1430">34*E757</f>
        <v>12923.400000000001</v>
      </c>
      <c r="W757" s="12">
        <f t="shared" ref="W757:W762" si="1431">(L757+M757+N757+O757+P757+Q757+R757+S757+T757+U757)*0.0214</f>
        <v>102669.11508</v>
      </c>
      <c r="X757" s="12">
        <f t="shared" ref="X757:X762" si="1432">L757+M757+N757+O757+P757+Q757+R757+S757+T757+U757+V757+W757</f>
        <v>4913214.7150800005</v>
      </c>
      <c r="Y757" s="9" t="s">
        <v>2244</v>
      </c>
      <c r="Z757" s="15">
        <v>0</v>
      </c>
      <c r="AA757" s="15">
        <v>0</v>
      </c>
      <c r="AB757" s="15">
        <v>0</v>
      </c>
      <c r="AC757" s="15">
        <v>0</v>
      </c>
      <c r="AD757" s="41"/>
    </row>
    <row r="758" spans="1:30" s="6" customFormat="1" ht="93.75" customHeight="1" x14ac:dyDescent="0.25">
      <c r="A758" s="38">
        <f>IF(OR(D758=0,D758=""),"",COUNTA($D$380:D758))</f>
        <v>333</v>
      </c>
      <c r="B758" s="9" t="s">
        <v>1300</v>
      </c>
      <c r="C758" s="11" t="s">
        <v>1301</v>
      </c>
      <c r="D758" s="15">
        <v>1975</v>
      </c>
      <c r="E758" s="12">
        <v>393.2</v>
      </c>
      <c r="F758" s="12">
        <v>364.2</v>
      </c>
      <c r="G758" s="12">
        <v>29</v>
      </c>
      <c r="H758" s="9" t="s">
        <v>39</v>
      </c>
      <c r="I758" s="9"/>
      <c r="J758" s="9"/>
      <c r="K758" s="9"/>
      <c r="L758" s="12">
        <f t="shared" si="1424"/>
        <v>291361.2</v>
      </c>
      <c r="M758" s="12"/>
      <c r="N758" s="12">
        <f t="shared" si="1425"/>
        <v>296472.8</v>
      </c>
      <c r="O758" s="12">
        <f t="shared" si="1426"/>
        <v>267769.2</v>
      </c>
      <c r="P758" s="12">
        <f t="shared" ref="P758:P760" si="1433">576*E758</f>
        <v>226483.19999999998</v>
      </c>
      <c r="Q758" s="12"/>
      <c r="R758" s="12">
        <f t="shared" si="1427"/>
        <v>2140187.6</v>
      </c>
      <c r="S758" s="12">
        <f t="shared" ref="S758:S760" si="1434">190*E758</f>
        <v>74708</v>
      </c>
      <c r="T758" s="12">
        <f t="shared" si="1428"/>
        <v>1894437.5999999999</v>
      </c>
      <c r="U758" s="12">
        <f t="shared" si="1429"/>
        <v>72742</v>
      </c>
      <c r="V758" s="12">
        <f t="shared" si="1430"/>
        <v>13368.8</v>
      </c>
      <c r="W758" s="12">
        <f t="shared" si="1431"/>
        <v>112653.05823999998</v>
      </c>
      <c r="X758" s="12">
        <f t="shared" si="1432"/>
        <v>5390183.4582399996</v>
      </c>
      <c r="Y758" s="9" t="s">
        <v>2244</v>
      </c>
      <c r="Z758" s="15">
        <v>0</v>
      </c>
      <c r="AA758" s="15">
        <v>0</v>
      </c>
      <c r="AB758" s="15">
        <v>0</v>
      </c>
      <c r="AC758" s="15">
        <v>0</v>
      </c>
      <c r="AD758" s="41"/>
    </row>
    <row r="759" spans="1:30" s="6" customFormat="1" ht="93.75" customHeight="1" x14ac:dyDescent="0.25">
      <c r="A759" s="38">
        <f>IF(OR(D759=0,D759=""),"",COUNTA($D$380:D759))</f>
        <v>334</v>
      </c>
      <c r="B759" s="9" t="s">
        <v>1302</v>
      </c>
      <c r="C759" s="11" t="s">
        <v>1303</v>
      </c>
      <c r="D759" s="15">
        <v>1975</v>
      </c>
      <c r="E759" s="12">
        <v>757.6</v>
      </c>
      <c r="F759" s="12">
        <v>700.6</v>
      </c>
      <c r="G759" s="12">
        <v>57</v>
      </c>
      <c r="H759" s="9" t="s">
        <v>39</v>
      </c>
      <c r="I759" s="9"/>
      <c r="J759" s="9"/>
      <c r="K759" s="9"/>
      <c r="L759" s="12">
        <f t="shared" si="1424"/>
        <v>561381.6</v>
      </c>
      <c r="M759" s="12"/>
      <c r="N759" s="12">
        <f t="shared" si="1425"/>
        <v>571230.4</v>
      </c>
      <c r="O759" s="12">
        <f t="shared" si="1426"/>
        <v>515925.60000000003</v>
      </c>
      <c r="P759" s="12">
        <f t="shared" si="1433"/>
        <v>436377.60000000003</v>
      </c>
      <c r="Q759" s="12"/>
      <c r="R759" s="12">
        <f t="shared" si="1427"/>
        <v>4123616.8000000003</v>
      </c>
      <c r="S759" s="12">
        <f t="shared" si="1434"/>
        <v>143944</v>
      </c>
      <c r="T759" s="12">
        <f t="shared" si="1428"/>
        <v>3650116.8000000003</v>
      </c>
      <c r="U759" s="12">
        <f t="shared" si="1429"/>
        <v>140156</v>
      </c>
      <c r="V759" s="12">
        <f t="shared" si="1430"/>
        <v>25758.400000000001</v>
      </c>
      <c r="W759" s="12">
        <f t="shared" si="1431"/>
        <v>217054.82432000001</v>
      </c>
      <c r="X759" s="12">
        <f t="shared" si="1432"/>
        <v>10385562.024320001</v>
      </c>
      <c r="Y759" s="9" t="s">
        <v>2244</v>
      </c>
      <c r="Z759" s="15">
        <v>0</v>
      </c>
      <c r="AA759" s="15">
        <v>0</v>
      </c>
      <c r="AB759" s="15">
        <v>0</v>
      </c>
      <c r="AC759" s="15">
        <v>0</v>
      </c>
      <c r="AD759" s="41"/>
    </row>
    <row r="760" spans="1:30" s="6" customFormat="1" ht="93.75" customHeight="1" x14ac:dyDescent="0.25">
      <c r="A760" s="38">
        <f>IF(OR(D760=0,D760=""),"",COUNTA($D$380:D760))</f>
        <v>335</v>
      </c>
      <c r="B760" s="9" t="s">
        <v>1304</v>
      </c>
      <c r="C760" s="11" t="s">
        <v>1305</v>
      </c>
      <c r="D760" s="15">
        <v>1973</v>
      </c>
      <c r="E760" s="12">
        <v>755.3</v>
      </c>
      <c r="F760" s="12">
        <v>696.5</v>
      </c>
      <c r="G760" s="12">
        <v>58.8</v>
      </c>
      <c r="H760" s="9" t="s">
        <v>39</v>
      </c>
      <c r="I760" s="9"/>
      <c r="J760" s="9"/>
      <c r="K760" s="9"/>
      <c r="L760" s="12">
        <f t="shared" si="1424"/>
        <v>559677.29999999993</v>
      </c>
      <c r="M760" s="12"/>
      <c r="N760" s="12">
        <f t="shared" si="1425"/>
        <v>569496.19999999995</v>
      </c>
      <c r="O760" s="12">
        <f t="shared" si="1426"/>
        <v>514359.3</v>
      </c>
      <c r="P760" s="12">
        <f t="shared" si="1433"/>
        <v>435052.79999999999</v>
      </c>
      <c r="Q760" s="12"/>
      <c r="R760" s="12"/>
      <c r="S760" s="12">
        <f t="shared" si="1434"/>
        <v>143507</v>
      </c>
      <c r="T760" s="12">
        <f t="shared" si="1428"/>
        <v>3639035.4</v>
      </c>
      <c r="U760" s="12">
        <f t="shared" si="1429"/>
        <v>139730.5</v>
      </c>
      <c r="V760" s="12">
        <f t="shared" si="1430"/>
        <v>25680.199999999997</v>
      </c>
      <c r="W760" s="12">
        <f t="shared" si="1431"/>
        <v>128418.3719</v>
      </c>
      <c r="X760" s="12">
        <f t="shared" si="1432"/>
        <v>6154957.0718999999</v>
      </c>
      <c r="Y760" s="9" t="s">
        <v>2244</v>
      </c>
      <c r="Z760" s="15">
        <v>0</v>
      </c>
      <c r="AA760" s="15">
        <v>0</v>
      </c>
      <c r="AB760" s="15">
        <v>0</v>
      </c>
      <c r="AC760" s="15">
        <v>0</v>
      </c>
      <c r="AD760" s="41"/>
    </row>
    <row r="761" spans="1:30" s="6" customFormat="1" ht="93.75" customHeight="1" x14ac:dyDescent="0.25">
      <c r="A761" s="38">
        <f>IF(OR(D761=0,D761=""),"",COUNTA($D$380:D761))</f>
        <v>336</v>
      </c>
      <c r="B761" s="9" t="s">
        <v>1306</v>
      </c>
      <c r="C761" s="11" t="s">
        <v>1307</v>
      </c>
      <c r="D761" s="15">
        <v>1975</v>
      </c>
      <c r="E761" s="12">
        <v>2224.6</v>
      </c>
      <c r="F761" s="12">
        <v>1918.4</v>
      </c>
      <c r="G761" s="12">
        <v>108.9</v>
      </c>
      <c r="H761" s="9" t="s">
        <v>102</v>
      </c>
      <c r="I761" s="9"/>
      <c r="J761" s="9"/>
      <c r="K761" s="9"/>
      <c r="L761" s="12">
        <f>677*E761</f>
        <v>1506054.2</v>
      </c>
      <c r="M761" s="12"/>
      <c r="N761" s="12">
        <f>620*E761</f>
        <v>1379252</v>
      </c>
      <c r="O761" s="12">
        <f>863*E761</f>
        <v>1919829.7999999998</v>
      </c>
      <c r="P761" s="12"/>
      <c r="Q761" s="12"/>
      <c r="R761" s="12">
        <f>2340*E761</f>
        <v>5205564</v>
      </c>
      <c r="S761" s="12">
        <f>297*E761</f>
        <v>660706.19999999995</v>
      </c>
      <c r="T761" s="12">
        <f>2771*E761</f>
        <v>6164366.5999999996</v>
      </c>
      <c r="U761" s="12">
        <f>111*E761</f>
        <v>246930.59999999998</v>
      </c>
      <c r="V761" s="12">
        <f>35*E761</f>
        <v>77861</v>
      </c>
      <c r="W761" s="12">
        <f t="shared" si="1431"/>
        <v>365569.85275999992</v>
      </c>
      <c r="X761" s="12">
        <f t="shared" si="1432"/>
        <v>17526134.252759997</v>
      </c>
      <c r="Y761" s="9" t="s">
        <v>2244</v>
      </c>
      <c r="Z761" s="15">
        <v>0</v>
      </c>
      <c r="AA761" s="15">
        <v>0</v>
      </c>
      <c r="AB761" s="15">
        <v>0</v>
      </c>
      <c r="AC761" s="15">
        <v>0</v>
      </c>
      <c r="AD761" s="41"/>
    </row>
    <row r="762" spans="1:30" s="6" customFormat="1" ht="93.75" customHeight="1" x14ac:dyDescent="0.25">
      <c r="A762" s="38">
        <f>IF(OR(D762=0,D762=""),"",COUNTA($D$380:D762))</f>
        <v>337</v>
      </c>
      <c r="B762" s="9" t="s">
        <v>1308</v>
      </c>
      <c r="C762" s="11" t="s">
        <v>1309</v>
      </c>
      <c r="D762" s="15">
        <v>1975</v>
      </c>
      <c r="E762" s="12">
        <v>1341.7</v>
      </c>
      <c r="F762" s="12">
        <v>1168.3</v>
      </c>
      <c r="G762" s="12">
        <v>111.9</v>
      </c>
      <c r="H762" s="9" t="s">
        <v>36</v>
      </c>
      <c r="I762" s="9"/>
      <c r="J762" s="9"/>
      <c r="K762" s="9"/>
      <c r="L762" s="12">
        <f t="shared" ref="L762" si="1435">741*E762</f>
        <v>994199.70000000007</v>
      </c>
      <c r="M762" s="12"/>
      <c r="N762" s="12">
        <f t="shared" ref="N762" si="1436">754*E762</f>
        <v>1011641.8</v>
      </c>
      <c r="O762" s="12">
        <f t="shared" ref="O762" si="1437">681*E762</f>
        <v>913697.70000000007</v>
      </c>
      <c r="P762" s="12"/>
      <c r="Q762" s="12"/>
      <c r="R762" s="12">
        <f>5443*E762</f>
        <v>7302873.1000000006</v>
      </c>
      <c r="S762" s="12">
        <f t="shared" ref="S762" si="1438">190*E762</f>
        <v>254923</v>
      </c>
      <c r="T762" s="12">
        <f t="shared" ref="T762" si="1439">4818*E762</f>
        <v>6464310.6000000006</v>
      </c>
      <c r="U762" s="12">
        <f t="shared" ref="U762" si="1440">185*E762</f>
        <v>248214.5</v>
      </c>
      <c r="V762" s="12">
        <f>34*E762</f>
        <v>45617.8</v>
      </c>
      <c r="W762" s="12">
        <f t="shared" si="1431"/>
        <v>367863.01256</v>
      </c>
      <c r="X762" s="12">
        <f t="shared" si="1432"/>
        <v>17603341.212560002</v>
      </c>
      <c r="Y762" s="9" t="s">
        <v>2244</v>
      </c>
      <c r="Z762" s="15">
        <v>0</v>
      </c>
      <c r="AA762" s="15">
        <v>0</v>
      </c>
      <c r="AB762" s="15">
        <v>0</v>
      </c>
      <c r="AC762" s="15">
        <v>0</v>
      </c>
      <c r="AD762" s="41"/>
    </row>
    <row r="763" spans="1:30" s="6" customFormat="1" ht="93.75" customHeight="1" x14ac:dyDescent="0.25">
      <c r="A763" s="38" t="str">
        <f>IF(OR(D763=0,D763=""),"",COUNTA($D$380:D763))</f>
        <v/>
      </c>
      <c r="B763" s="9"/>
      <c r="C763" s="39"/>
      <c r="D763" s="15"/>
      <c r="E763" s="40">
        <f>SUM(E757:E762)</f>
        <v>5852.4999999999991</v>
      </c>
      <c r="F763" s="40">
        <f t="shared" ref="F763:G763" si="1441">SUM(F757:F762)</f>
        <v>5197.8999999999996</v>
      </c>
      <c r="G763" s="40">
        <f t="shared" si="1441"/>
        <v>395.79999999999995</v>
      </c>
      <c r="H763" s="9"/>
      <c r="I763" s="9"/>
      <c r="J763" s="9"/>
      <c r="K763" s="9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40">
        <f t="shared" ref="X763" si="1442">SUM(X757:X762)</f>
        <v>61973392.734860003</v>
      </c>
      <c r="Y763" s="40"/>
      <c r="Z763" s="40">
        <f t="shared" ref="Z763" si="1443">SUM(Z757:Z762)</f>
        <v>0</v>
      </c>
      <c r="AA763" s="40">
        <f t="shared" ref="AA763" si="1444">SUM(AA757:AA762)</f>
        <v>0</v>
      </c>
      <c r="AB763" s="40">
        <f t="shared" ref="AB763" si="1445">SUM(AB757:AB762)</f>
        <v>0</v>
      </c>
      <c r="AC763" s="40">
        <f t="shared" ref="AC763" si="1446">SUM(AC757:AC762)</f>
        <v>0</v>
      </c>
      <c r="AD763" s="41"/>
    </row>
    <row r="764" spans="1:30" s="6" customFormat="1" ht="93.75" customHeight="1" x14ac:dyDescent="0.25">
      <c r="A764" s="38" t="str">
        <f>IF(OR(D764=0,D764=""),"",COUNTA($D$380:D764))</f>
        <v/>
      </c>
      <c r="B764" s="9"/>
      <c r="C764" s="39" t="s">
        <v>2216</v>
      </c>
      <c r="D764" s="15"/>
      <c r="E764" s="12"/>
      <c r="F764" s="12"/>
      <c r="G764" s="12"/>
      <c r="H764" s="9"/>
      <c r="I764" s="9"/>
      <c r="J764" s="9"/>
      <c r="K764" s="9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41"/>
    </row>
    <row r="765" spans="1:30" s="6" customFormat="1" ht="93.75" customHeight="1" x14ac:dyDescent="0.25">
      <c r="A765" s="38">
        <f>IF(OR(D765=0,D765=""),"",COUNTA($D$380:D765))</f>
        <v>338</v>
      </c>
      <c r="B765" s="9" t="s">
        <v>1310</v>
      </c>
      <c r="C765" s="11" t="s">
        <v>1311</v>
      </c>
      <c r="D765" s="15">
        <v>1974</v>
      </c>
      <c r="E765" s="12">
        <v>1368.75</v>
      </c>
      <c r="F765" s="12">
        <v>396.8</v>
      </c>
      <c r="G765" s="12">
        <v>559</v>
      </c>
      <c r="H765" s="9" t="s">
        <v>39</v>
      </c>
      <c r="I765" s="9"/>
      <c r="J765" s="9"/>
      <c r="K765" s="9"/>
      <c r="L765" s="12">
        <f t="shared" ref="L765:L766" si="1447">741*E765</f>
        <v>1014243.75</v>
      </c>
      <c r="M765" s="12"/>
      <c r="N765" s="12">
        <f t="shared" ref="N765:N766" si="1448">754*E765</f>
        <v>1032037.5</v>
      </c>
      <c r="O765" s="12">
        <f t="shared" ref="O765:O766" si="1449">681*E765</f>
        <v>932118.75</v>
      </c>
      <c r="P765" s="12"/>
      <c r="Q765" s="12"/>
      <c r="R765" s="12"/>
      <c r="S765" s="12"/>
      <c r="T765" s="12">
        <f t="shared" ref="T765:T766" si="1450">4818*E765</f>
        <v>6594637.5</v>
      </c>
      <c r="U765" s="12">
        <f t="shared" ref="U765:U766" si="1451">185*E765</f>
        <v>253218.75</v>
      </c>
      <c r="V765" s="12">
        <f t="shared" ref="V765:V766" si="1452">34*E765</f>
        <v>46537.5</v>
      </c>
      <c r="W765" s="12">
        <f t="shared" ref="W765:W766" si="1453">(L765+M765+N765+O765+P765+Q765+R765+S765+T765+U765)*0.0214</f>
        <v>210281.88374999998</v>
      </c>
      <c r="X765" s="12">
        <f t="shared" ref="X765:X766" si="1454">L765+M765+N765+O765+P765+Q765+R765+S765+T765+U765+V765+W765</f>
        <v>10083075.633749999</v>
      </c>
      <c r="Y765" s="9" t="s">
        <v>2244</v>
      </c>
      <c r="Z765" s="15">
        <v>0</v>
      </c>
      <c r="AA765" s="15">
        <v>0</v>
      </c>
      <c r="AB765" s="15">
        <v>0</v>
      </c>
      <c r="AC765" s="15">
        <v>0</v>
      </c>
      <c r="AD765" s="41"/>
    </row>
    <row r="766" spans="1:30" s="6" customFormat="1" ht="93.75" customHeight="1" x14ac:dyDescent="0.25">
      <c r="A766" s="38">
        <f>IF(OR(D766=0,D766=""),"",COUNTA($D$380:D766))</f>
        <v>339</v>
      </c>
      <c r="B766" s="9" t="s">
        <v>1312</v>
      </c>
      <c r="C766" s="11" t="s">
        <v>1313</v>
      </c>
      <c r="D766" s="15">
        <v>1974</v>
      </c>
      <c r="E766" s="12">
        <v>1462.5</v>
      </c>
      <c r="F766" s="12">
        <v>719.2</v>
      </c>
      <c r="G766" s="12">
        <v>541.6</v>
      </c>
      <c r="H766" s="9" t="s">
        <v>39</v>
      </c>
      <c r="I766" s="9"/>
      <c r="J766" s="9"/>
      <c r="K766" s="9"/>
      <c r="L766" s="12">
        <f t="shared" si="1447"/>
        <v>1083712.5</v>
      </c>
      <c r="M766" s="12"/>
      <c r="N766" s="12">
        <f t="shared" si="1448"/>
        <v>1102725</v>
      </c>
      <c r="O766" s="12">
        <f t="shared" si="1449"/>
        <v>995962.5</v>
      </c>
      <c r="P766" s="12">
        <f>576*E766</f>
        <v>842400</v>
      </c>
      <c r="Q766" s="12"/>
      <c r="R766" s="12"/>
      <c r="S766" s="12"/>
      <c r="T766" s="12">
        <f t="shared" si="1450"/>
        <v>7046325</v>
      </c>
      <c r="U766" s="12">
        <f t="shared" si="1451"/>
        <v>270562.5</v>
      </c>
      <c r="V766" s="12">
        <f t="shared" si="1452"/>
        <v>49725</v>
      </c>
      <c r="W766" s="12">
        <f t="shared" si="1453"/>
        <v>242712.11249999999</v>
      </c>
      <c r="X766" s="12">
        <f t="shared" si="1454"/>
        <v>11634124.612500001</v>
      </c>
      <c r="Y766" s="9" t="s">
        <v>2244</v>
      </c>
      <c r="Z766" s="15">
        <v>0</v>
      </c>
      <c r="AA766" s="15">
        <v>0</v>
      </c>
      <c r="AB766" s="15">
        <v>0</v>
      </c>
      <c r="AC766" s="15">
        <v>0</v>
      </c>
      <c r="AD766" s="41"/>
    </row>
    <row r="767" spans="1:30" s="6" customFormat="1" ht="93.75" customHeight="1" x14ac:dyDescent="0.25">
      <c r="A767" s="38" t="str">
        <f>IF(OR(D767=0,D767=""),"",COUNTA($D$380:D767))</f>
        <v/>
      </c>
      <c r="B767" s="9"/>
      <c r="C767" s="39"/>
      <c r="D767" s="15"/>
      <c r="E767" s="40">
        <f>SUM(E765:E766)</f>
        <v>2831.25</v>
      </c>
      <c r="F767" s="40">
        <f t="shared" ref="F767:G767" si="1455">SUM(F765:F766)</f>
        <v>1116</v>
      </c>
      <c r="G767" s="40">
        <f t="shared" si="1455"/>
        <v>1100.5999999999999</v>
      </c>
      <c r="H767" s="9"/>
      <c r="I767" s="9"/>
      <c r="J767" s="9"/>
      <c r="K767" s="9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40">
        <f t="shared" ref="X767" si="1456">SUM(X765:X766)</f>
        <v>21717200.24625</v>
      </c>
      <c r="Y767" s="40"/>
      <c r="Z767" s="40">
        <f t="shared" ref="Z767" si="1457">SUM(Z765:Z766)</f>
        <v>0</v>
      </c>
      <c r="AA767" s="40">
        <f t="shared" ref="AA767" si="1458">SUM(AA765:AA766)</f>
        <v>0</v>
      </c>
      <c r="AB767" s="40">
        <f t="shared" ref="AB767" si="1459">SUM(AB765:AB766)</f>
        <v>0</v>
      </c>
      <c r="AC767" s="40">
        <f t="shared" ref="AC767" si="1460">SUM(AC765:AC766)</f>
        <v>0</v>
      </c>
      <c r="AD767" s="41"/>
    </row>
    <row r="768" spans="1:30" s="6" customFormat="1" ht="93.75" customHeight="1" x14ac:dyDescent="0.25">
      <c r="A768" s="38" t="str">
        <f>IF(OR(D768=0,D768=""),"",COUNTA($D$380:D768))</f>
        <v/>
      </c>
      <c r="B768" s="9"/>
      <c r="C768" s="39" t="s">
        <v>2217</v>
      </c>
      <c r="D768" s="15"/>
      <c r="E768" s="12"/>
      <c r="F768" s="12"/>
      <c r="G768" s="12"/>
      <c r="H768" s="9"/>
      <c r="I768" s="9"/>
      <c r="J768" s="9"/>
      <c r="K768" s="9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41"/>
    </row>
    <row r="769" spans="1:30" s="6" customFormat="1" ht="93.75" customHeight="1" x14ac:dyDescent="0.25">
      <c r="A769" s="38">
        <f>IF(OR(D769=0,D769=""),"",COUNTA($D$380:D769))</f>
        <v>340</v>
      </c>
      <c r="B769" s="9" t="s">
        <v>1314</v>
      </c>
      <c r="C769" s="11" t="s">
        <v>1315</v>
      </c>
      <c r="D769" s="15">
        <v>1975</v>
      </c>
      <c r="E769" s="12">
        <v>880</v>
      </c>
      <c r="F769" s="12">
        <v>830.8</v>
      </c>
      <c r="G769" s="12">
        <v>49.2</v>
      </c>
      <c r="H769" s="9" t="s">
        <v>39</v>
      </c>
      <c r="I769" s="9"/>
      <c r="J769" s="9"/>
      <c r="K769" s="9"/>
      <c r="L769" s="12">
        <f t="shared" ref="L769:L771" si="1461">741*E769</f>
        <v>652080</v>
      </c>
      <c r="M769" s="12"/>
      <c r="N769" s="12">
        <f t="shared" ref="N769:N771" si="1462">754*E769</f>
        <v>663520</v>
      </c>
      <c r="O769" s="12">
        <f t="shared" ref="O769:O771" si="1463">681*E769</f>
        <v>599280</v>
      </c>
      <c r="P769" s="12">
        <f t="shared" ref="P769:P770" si="1464">576*E769</f>
        <v>506880</v>
      </c>
      <c r="Q769" s="12"/>
      <c r="R769" s="12"/>
      <c r="S769" s="12">
        <f t="shared" ref="S769" si="1465">190*E769</f>
        <v>167200</v>
      </c>
      <c r="T769" s="12">
        <f t="shared" ref="T769:T771" si="1466">4818*E769</f>
        <v>4239840</v>
      </c>
      <c r="U769" s="12">
        <f t="shared" ref="U769:U771" si="1467">185*E769</f>
        <v>162800</v>
      </c>
      <c r="V769" s="12">
        <f t="shared" ref="V769:V771" si="1468">34*E769</f>
        <v>29920</v>
      </c>
      <c r="W769" s="12">
        <f t="shared" ref="W769:W771" si="1469">(L769+M769+N769+O769+P769+Q769+R769+S769+T769+U769)*0.0214</f>
        <v>149620.24</v>
      </c>
      <c r="X769" s="12">
        <f t="shared" ref="X769:X771" si="1470">L769+M769+N769+O769+P769+Q769+R769+S769+T769+U769+V769+W769</f>
        <v>7171140.2400000002</v>
      </c>
      <c r="Y769" s="9" t="s">
        <v>2244</v>
      </c>
      <c r="Z769" s="15">
        <v>0</v>
      </c>
      <c r="AA769" s="15">
        <v>0</v>
      </c>
      <c r="AB769" s="15">
        <v>0</v>
      </c>
      <c r="AC769" s="15">
        <v>0</v>
      </c>
      <c r="AD769" s="41"/>
    </row>
    <row r="770" spans="1:30" s="6" customFormat="1" ht="93.75" customHeight="1" x14ac:dyDescent="0.25">
      <c r="A770" s="38">
        <f>IF(OR(D770=0,D770=""),"",COUNTA($D$380:D770))</f>
        <v>341</v>
      </c>
      <c r="B770" s="9" t="s">
        <v>1316</v>
      </c>
      <c r="C770" s="11" t="s">
        <v>1317</v>
      </c>
      <c r="D770" s="15">
        <v>1974</v>
      </c>
      <c r="E770" s="12">
        <v>557.70000000000005</v>
      </c>
      <c r="F770" s="12">
        <v>363.9</v>
      </c>
      <c r="G770" s="12">
        <v>193.8</v>
      </c>
      <c r="H770" s="9" t="s">
        <v>39</v>
      </c>
      <c r="I770" s="9"/>
      <c r="J770" s="9"/>
      <c r="K770" s="9"/>
      <c r="L770" s="12">
        <f t="shared" si="1461"/>
        <v>413255.7</v>
      </c>
      <c r="M770" s="12">
        <f>3305*E770</f>
        <v>1843198.5000000002</v>
      </c>
      <c r="N770" s="12">
        <f t="shared" si="1462"/>
        <v>420505.80000000005</v>
      </c>
      <c r="O770" s="12">
        <f t="shared" si="1463"/>
        <v>379793.7</v>
      </c>
      <c r="P770" s="12">
        <f t="shared" si="1464"/>
        <v>321235.20000000001</v>
      </c>
      <c r="Q770" s="12"/>
      <c r="R770" s="12">
        <f>5443*E770</f>
        <v>3035561.1</v>
      </c>
      <c r="S770" s="12"/>
      <c r="T770" s="12">
        <f t="shared" si="1466"/>
        <v>2686998.6</v>
      </c>
      <c r="U770" s="12">
        <f t="shared" si="1467"/>
        <v>103174.50000000001</v>
      </c>
      <c r="V770" s="12">
        <f t="shared" si="1468"/>
        <v>18961.800000000003</v>
      </c>
      <c r="W770" s="12">
        <f t="shared" si="1469"/>
        <v>196959.67433999997</v>
      </c>
      <c r="X770" s="12">
        <f t="shared" si="1470"/>
        <v>9419644.5743400007</v>
      </c>
      <c r="Y770" s="9" t="s">
        <v>2244</v>
      </c>
      <c r="Z770" s="15">
        <v>0</v>
      </c>
      <c r="AA770" s="15">
        <v>0</v>
      </c>
      <c r="AB770" s="15">
        <v>0</v>
      </c>
      <c r="AC770" s="15">
        <v>0</v>
      </c>
      <c r="AD770" s="41"/>
    </row>
    <row r="771" spans="1:30" s="6" customFormat="1" ht="93.75" customHeight="1" x14ac:dyDescent="0.25">
      <c r="A771" s="38">
        <f>IF(OR(D771=0,D771=""),"",COUNTA($D$380:D771))</f>
        <v>342</v>
      </c>
      <c r="B771" s="9" t="s">
        <v>1318</v>
      </c>
      <c r="C771" s="11" t="s">
        <v>1319</v>
      </c>
      <c r="D771" s="15">
        <v>1973</v>
      </c>
      <c r="E771" s="12">
        <v>370.9</v>
      </c>
      <c r="F771" s="12">
        <v>352.9</v>
      </c>
      <c r="G771" s="12">
        <v>18</v>
      </c>
      <c r="H771" s="9" t="s">
        <v>39</v>
      </c>
      <c r="I771" s="9"/>
      <c r="J771" s="9"/>
      <c r="K771" s="9"/>
      <c r="L771" s="12">
        <f t="shared" si="1461"/>
        <v>274836.89999999997</v>
      </c>
      <c r="M771" s="12"/>
      <c r="N771" s="12">
        <f t="shared" si="1462"/>
        <v>279658.59999999998</v>
      </c>
      <c r="O771" s="12">
        <f t="shared" si="1463"/>
        <v>252582.9</v>
      </c>
      <c r="P771" s="12"/>
      <c r="Q771" s="12"/>
      <c r="R771" s="12"/>
      <c r="S771" s="12"/>
      <c r="T771" s="12">
        <f t="shared" si="1466"/>
        <v>1786996.2</v>
      </c>
      <c r="U771" s="12">
        <f t="shared" si="1467"/>
        <v>68616.5</v>
      </c>
      <c r="V771" s="12">
        <f t="shared" si="1468"/>
        <v>12610.599999999999</v>
      </c>
      <c r="W771" s="12">
        <f t="shared" si="1469"/>
        <v>56981.589540000001</v>
      </c>
      <c r="X771" s="12">
        <f t="shared" si="1470"/>
        <v>2732283.2895400003</v>
      </c>
      <c r="Y771" s="9" t="s">
        <v>2244</v>
      </c>
      <c r="Z771" s="15">
        <v>0</v>
      </c>
      <c r="AA771" s="15">
        <v>0</v>
      </c>
      <c r="AB771" s="15">
        <v>0</v>
      </c>
      <c r="AC771" s="15">
        <v>0</v>
      </c>
      <c r="AD771" s="41"/>
    </row>
    <row r="772" spans="1:30" s="6" customFormat="1" ht="93.75" customHeight="1" x14ac:dyDescent="0.25">
      <c r="A772" s="38" t="str">
        <f>IF(OR(D772=0,D772=""),"",COUNTA($D$380:D772))</f>
        <v/>
      </c>
      <c r="B772" s="9"/>
      <c r="C772" s="39"/>
      <c r="D772" s="15"/>
      <c r="E772" s="40">
        <f>SUM(E769:E771)</f>
        <v>1808.6</v>
      </c>
      <c r="F772" s="40">
        <f t="shared" ref="F772:G772" si="1471">SUM(F769:F771)</f>
        <v>1547.6</v>
      </c>
      <c r="G772" s="40">
        <f t="shared" si="1471"/>
        <v>261</v>
      </c>
      <c r="H772" s="9"/>
      <c r="I772" s="9"/>
      <c r="J772" s="9"/>
      <c r="K772" s="9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9"/>
      <c r="X772" s="40">
        <f t="shared" ref="X772" si="1472">SUM(X769:X771)</f>
        <v>19323068.103880003</v>
      </c>
      <c r="Y772" s="40"/>
      <c r="Z772" s="40">
        <f t="shared" ref="Z772" si="1473">SUM(Z769:Z771)</f>
        <v>0</v>
      </c>
      <c r="AA772" s="40">
        <f t="shared" ref="AA772" si="1474">SUM(AA769:AA771)</f>
        <v>0</v>
      </c>
      <c r="AB772" s="40">
        <f t="shared" ref="AB772" si="1475">SUM(AB769:AB771)</f>
        <v>0</v>
      </c>
      <c r="AC772" s="40">
        <f t="shared" ref="AC772" si="1476">SUM(AC769:AC771)</f>
        <v>0</v>
      </c>
      <c r="AD772" s="41"/>
    </row>
    <row r="773" spans="1:30" s="6" customFormat="1" ht="93.75" customHeight="1" x14ac:dyDescent="0.25">
      <c r="A773" s="38" t="str">
        <f>IF(OR(D773=0,D773=""),"",COUNTA($D$380:D773))</f>
        <v/>
      </c>
      <c r="B773" s="9"/>
      <c r="C773" s="39" t="s">
        <v>2218</v>
      </c>
      <c r="D773" s="15"/>
      <c r="E773" s="12"/>
      <c r="F773" s="12"/>
      <c r="G773" s="12"/>
      <c r="H773" s="9"/>
      <c r="I773" s="9"/>
      <c r="J773" s="9"/>
      <c r="K773" s="9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9"/>
      <c r="X773" s="12"/>
      <c r="Y773" s="12"/>
      <c r="Z773" s="12"/>
      <c r="AA773" s="12"/>
      <c r="AB773" s="12"/>
      <c r="AC773" s="12"/>
      <c r="AD773" s="41"/>
    </row>
    <row r="774" spans="1:30" s="6" customFormat="1" ht="93.75" customHeight="1" x14ac:dyDescent="0.25">
      <c r="A774" s="38">
        <f>IF(OR(D774=0,D774=""),"",COUNTA($D$380:D774))</f>
        <v>343</v>
      </c>
      <c r="B774" s="9" t="s">
        <v>1320</v>
      </c>
      <c r="C774" s="11" t="s">
        <v>1321</v>
      </c>
      <c r="D774" s="15">
        <v>1974</v>
      </c>
      <c r="E774" s="12">
        <v>391.6</v>
      </c>
      <c r="F774" s="12">
        <v>359.5</v>
      </c>
      <c r="G774" s="12">
        <v>265</v>
      </c>
      <c r="H774" s="9" t="s">
        <v>39</v>
      </c>
      <c r="I774" s="9"/>
      <c r="J774" s="9"/>
      <c r="K774" s="9"/>
      <c r="L774" s="12">
        <f t="shared" ref="L774" si="1477">741*E774</f>
        <v>290175.60000000003</v>
      </c>
      <c r="M774" s="12"/>
      <c r="N774" s="12">
        <f t="shared" ref="N774" si="1478">754*E774</f>
        <v>295266.40000000002</v>
      </c>
      <c r="O774" s="12">
        <f t="shared" ref="O774" si="1479">681*E774</f>
        <v>266679.60000000003</v>
      </c>
      <c r="P774" s="12"/>
      <c r="Q774" s="12"/>
      <c r="R774" s="12"/>
      <c r="S774" s="12"/>
      <c r="T774" s="12">
        <f t="shared" ref="T774" si="1480">4818*E774</f>
        <v>1886728.8</v>
      </c>
      <c r="U774" s="12">
        <f t="shared" ref="U774" si="1481">185*E774</f>
        <v>72446</v>
      </c>
      <c r="V774" s="12">
        <f>34*E774</f>
        <v>13314.400000000001</v>
      </c>
      <c r="W774" s="12">
        <f t="shared" ref="W774" si="1482">(L774+M774+N774+O774+P774+Q774+R774+S774+T774+U774)*0.0214</f>
        <v>60161.742960000003</v>
      </c>
      <c r="X774" s="12">
        <f>L774+M774+N774+O774+P774+Q774+R774+S774+T774+U774+V774+W774</f>
        <v>2884772.5429600002</v>
      </c>
      <c r="Y774" s="9" t="s">
        <v>2244</v>
      </c>
      <c r="Z774" s="15">
        <v>0</v>
      </c>
      <c r="AA774" s="15">
        <v>0</v>
      </c>
      <c r="AB774" s="15">
        <v>0</v>
      </c>
      <c r="AC774" s="15">
        <v>0</v>
      </c>
      <c r="AD774" s="41"/>
    </row>
    <row r="775" spans="1:30" s="6" customFormat="1" ht="93.75" customHeight="1" x14ac:dyDescent="0.25">
      <c r="A775" s="38" t="str">
        <f>IF(OR(D775=0,D775=""),"",COUNTA($D$380:D775))</f>
        <v/>
      </c>
      <c r="B775" s="9"/>
      <c r="C775" s="39"/>
      <c r="D775" s="15"/>
      <c r="E775" s="40">
        <f>SUM(E774)</f>
        <v>391.6</v>
      </c>
      <c r="F775" s="40">
        <f t="shared" ref="F775:G775" si="1483">SUM(F774)</f>
        <v>359.5</v>
      </c>
      <c r="G775" s="40">
        <f t="shared" si="1483"/>
        <v>265</v>
      </c>
      <c r="H775" s="9"/>
      <c r="I775" s="9"/>
      <c r="J775" s="9"/>
      <c r="K775" s="9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9"/>
      <c r="X775" s="40">
        <f t="shared" ref="X775" si="1484">SUM(X774)</f>
        <v>2884772.5429600002</v>
      </c>
      <c r="Y775" s="40"/>
      <c r="Z775" s="40">
        <f t="shared" ref="Z775" si="1485">SUM(Z774)</f>
        <v>0</v>
      </c>
      <c r="AA775" s="40">
        <f t="shared" ref="AA775" si="1486">SUM(AA774)</f>
        <v>0</v>
      </c>
      <c r="AB775" s="40">
        <f t="shared" ref="AB775" si="1487">SUM(AB774)</f>
        <v>0</v>
      </c>
      <c r="AC775" s="40">
        <f t="shared" ref="AC775" si="1488">SUM(AC774)</f>
        <v>0</v>
      </c>
      <c r="AD775" s="41"/>
    </row>
    <row r="776" spans="1:30" s="6" customFormat="1" ht="93.75" customHeight="1" x14ac:dyDescent="0.25">
      <c r="A776" s="38" t="str">
        <f>IF(OR(D776=0,D776=""),"",COUNTA($D$380:D776))</f>
        <v/>
      </c>
      <c r="B776" s="9"/>
      <c r="C776" s="39" t="s">
        <v>2219</v>
      </c>
      <c r="D776" s="15"/>
      <c r="E776" s="12"/>
      <c r="F776" s="12"/>
      <c r="G776" s="12"/>
      <c r="H776" s="9"/>
      <c r="I776" s="9"/>
      <c r="J776" s="9"/>
      <c r="K776" s="9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9"/>
      <c r="X776" s="12"/>
      <c r="Y776" s="12"/>
      <c r="Z776" s="12"/>
      <c r="AA776" s="12"/>
      <c r="AB776" s="12"/>
      <c r="AC776" s="12"/>
      <c r="AD776" s="41"/>
    </row>
    <row r="777" spans="1:30" s="6" customFormat="1" ht="93.75" customHeight="1" x14ac:dyDescent="0.25">
      <c r="A777" s="38">
        <f>IF(OR(D777=0,D777=""),"",COUNTA($D$380:D777))</f>
        <v>344</v>
      </c>
      <c r="B777" s="9" t="s">
        <v>1322</v>
      </c>
      <c r="C777" s="11" t="s">
        <v>1323</v>
      </c>
      <c r="D777" s="15">
        <v>1974</v>
      </c>
      <c r="E777" s="12">
        <v>1165.9000000000001</v>
      </c>
      <c r="F777" s="12">
        <v>720.3</v>
      </c>
      <c r="G777" s="12">
        <v>0</v>
      </c>
      <c r="H777" s="9" t="s">
        <v>39</v>
      </c>
      <c r="I777" s="9"/>
      <c r="J777" s="9"/>
      <c r="K777" s="9"/>
      <c r="L777" s="12">
        <f t="shared" ref="L777:L781" si="1489">741*E777</f>
        <v>863931.9</v>
      </c>
      <c r="M777" s="12">
        <f t="shared" ref="M777:M781" si="1490">3305*E777</f>
        <v>3853299.5000000005</v>
      </c>
      <c r="N777" s="12">
        <f t="shared" ref="N777:N781" si="1491">754*E777</f>
        <v>879088.60000000009</v>
      </c>
      <c r="O777" s="12">
        <f t="shared" ref="O777:O781" si="1492">681*E777</f>
        <v>793977.9</v>
      </c>
      <c r="P777" s="12">
        <f t="shared" ref="P777:P781" si="1493">576*E777</f>
        <v>671558.4</v>
      </c>
      <c r="Q777" s="12"/>
      <c r="R777" s="12"/>
      <c r="S777" s="12">
        <f t="shared" ref="S777:S779" si="1494">190*E777</f>
        <v>221521.00000000003</v>
      </c>
      <c r="T777" s="12">
        <f t="shared" ref="T777:T781" si="1495">4818*E777</f>
        <v>5617306.2000000002</v>
      </c>
      <c r="U777" s="12">
        <f t="shared" ref="U777:U781" si="1496">185*E777</f>
        <v>215691.50000000003</v>
      </c>
      <c r="V777" s="12">
        <f t="shared" ref="V777:V781" si="1497">34*E777</f>
        <v>39640.600000000006</v>
      </c>
      <c r="W777" s="12">
        <f t="shared" ref="W777:W781" si="1498">(L777+M777+N777+O777+P777+Q777+R777+S777+T777+U777)*0.0214</f>
        <v>280690.42499999999</v>
      </c>
      <c r="X777" s="12">
        <f t="shared" ref="X777:X781" si="1499">L777+M777+N777+O777+P777+Q777+R777+S777+T777+U777+V777+W777</f>
        <v>13436706.025</v>
      </c>
      <c r="Y777" s="9" t="s">
        <v>2244</v>
      </c>
      <c r="Z777" s="15">
        <v>0</v>
      </c>
      <c r="AA777" s="15">
        <v>0</v>
      </c>
      <c r="AB777" s="15">
        <v>0</v>
      </c>
      <c r="AC777" s="15">
        <v>0</v>
      </c>
      <c r="AD777" s="41"/>
    </row>
    <row r="778" spans="1:30" s="6" customFormat="1" ht="93.75" customHeight="1" x14ac:dyDescent="0.25">
      <c r="A778" s="38">
        <f>IF(OR(D778=0,D778=""),"",COUNTA($D$380:D778))</f>
        <v>345</v>
      </c>
      <c r="B778" s="9" t="s">
        <v>1324</v>
      </c>
      <c r="C778" s="11" t="s">
        <v>1325</v>
      </c>
      <c r="D778" s="15">
        <v>1974</v>
      </c>
      <c r="E778" s="12">
        <v>1166.8</v>
      </c>
      <c r="F778" s="12">
        <v>724.8</v>
      </c>
      <c r="G778" s="12">
        <v>0</v>
      </c>
      <c r="H778" s="9" t="s">
        <v>39</v>
      </c>
      <c r="I778" s="9"/>
      <c r="J778" s="9"/>
      <c r="K778" s="9"/>
      <c r="L778" s="12">
        <f t="shared" si="1489"/>
        <v>864598.79999999993</v>
      </c>
      <c r="M778" s="12">
        <f t="shared" si="1490"/>
        <v>3856274</v>
      </c>
      <c r="N778" s="12">
        <f t="shared" si="1491"/>
        <v>879767.2</v>
      </c>
      <c r="O778" s="12">
        <f t="shared" si="1492"/>
        <v>794590.79999999993</v>
      </c>
      <c r="P778" s="12">
        <f t="shared" si="1493"/>
        <v>672076.79999999993</v>
      </c>
      <c r="Q778" s="12"/>
      <c r="R778" s="12"/>
      <c r="S778" s="12">
        <f t="shared" si="1494"/>
        <v>221692</v>
      </c>
      <c r="T778" s="12">
        <f t="shared" si="1495"/>
        <v>5621642.3999999994</v>
      </c>
      <c r="U778" s="12">
        <f t="shared" si="1496"/>
        <v>215858</v>
      </c>
      <c r="V778" s="12">
        <f t="shared" si="1497"/>
        <v>39671.199999999997</v>
      </c>
      <c r="W778" s="12">
        <f t="shared" si="1498"/>
        <v>280907.09999999998</v>
      </c>
      <c r="X778" s="12">
        <f t="shared" si="1499"/>
        <v>13447078.299999999</v>
      </c>
      <c r="Y778" s="9" t="s">
        <v>2244</v>
      </c>
      <c r="Z778" s="15">
        <v>0</v>
      </c>
      <c r="AA778" s="15">
        <v>0</v>
      </c>
      <c r="AB778" s="15">
        <v>0</v>
      </c>
      <c r="AC778" s="15">
        <v>0</v>
      </c>
      <c r="AD778" s="41"/>
    </row>
    <row r="779" spans="1:30" s="6" customFormat="1" ht="93.75" customHeight="1" x14ac:dyDescent="0.25">
      <c r="A779" s="38">
        <f>IF(OR(D779=0,D779=""),"",COUNTA($D$380:D779))</f>
        <v>346</v>
      </c>
      <c r="B779" s="9" t="s">
        <v>1326</v>
      </c>
      <c r="C779" s="11" t="s">
        <v>1327</v>
      </c>
      <c r="D779" s="15">
        <v>1973</v>
      </c>
      <c r="E779" s="12">
        <v>768.5</v>
      </c>
      <c r="F779" s="12">
        <v>709.7</v>
      </c>
      <c r="G779" s="12">
        <v>0</v>
      </c>
      <c r="H779" s="9" t="s">
        <v>39</v>
      </c>
      <c r="I779" s="9"/>
      <c r="J779" s="9"/>
      <c r="K779" s="9"/>
      <c r="L779" s="12">
        <f t="shared" si="1489"/>
        <v>569458.5</v>
      </c>
      <c r="M779" s="12">
        <f t="shared" si="1490"/>
        <v>2539892.5</v>
      </c>
      <c r="N779" s="12">
        <f t="shared" si="1491"/>
        <v>579449</v>
      </c>
      <c r="O779" s="12">
        <f t="shared" si="1492"/>
        <v>523348.5</v>
      </c>
      <c r="P779" s="12">
        <f t="shared" si="1493"/>
        <v>442656</v>
      </c>
      <c r="Q779" s="12"/>
      <c r="R779" s="12">
        <f t="shared" ref="R779:R781" si="1500">5443*E779</f>
        <v>4182945.5</v>
      </c>
      <c r="S779" s="12">
        <f t="shared" si="1494"/>
        <v>146015</v>
      </c>
      <c r="T779" s="12">
        <f t="shared" si="1495"/>
        <v>3702633</v>
      </c>
      <c r="U779" s="12">
        <f t="shared" si="1496"/>
        <v>142172.5</v>
      </c>
      <c r="V779" s="12">
        <f t="shared" si="1497"/>
        <v>26129</v>
      </c>
      <c r="W779" s="12">
        <f t="shared" si="1498"/>
        <v>274531.40869999997</v>
      </c>
      <c r="X779" s="12">
        <f t="shared" si="1499"/>
        <v>13129230.9087</v>
      </c>
      <c r="Y779" s="9" t="s">
        <v>2244</v>
      </c>
      <c r="Z779" s="15">
        <v>0</v>
      </c>
      <c r="AA779" s="15">
        <v>0</v>
      </c>
      <c r="AB779" s="15">
        <v>0</v>
      </c>
      <c r="AC779" s="15">
        <v>0</v>
      </c>
      <c r="AD779" s="41"/>
    </row>
    <row r="780" spans="1:30" s="6" customFormat="1" ht="93.75" customHeight="1" x14ac:dyDescent="0.25">
      <c r="A780" s="38">
        <f>IF(OR(D780=0,D780=""),"",COUNTA($D$380:D780))</f>
        <v>347</v>
      </c>
      <c r="B780" s="9" t="s">
        <v>1328</v>
      </c>
      <c r="C780" s="11" t="s">
        <v>1329</v>
      </c>
      <c r="D780" s="15">
        <v>1975</v>
      </c>
      <c r="E780" s="12">
        <v>471.1</v>
      </c>
      <c r="F780" s="12">
        <v>374.1</v>
      </c>
      <c r="G780" s="12">
        <v>0</v>
      </c>
      <c r="H780" s="9" t="s">
        <v>39</v>
      </c>
      <c r="I780" s="9"/>
      <c r="J780" s="9"/>
      <c r="K780" s="9"/>
      <c r="L780" s="12">
        <f t="shared" si="1489"/>
        <v>349085.10000000003</v>
      </c>
      <c r="M780" s="12">
        <f t="shared" si="1490"/>
        <v>1556985.5</v>
      </c>
      <c r="N780" s="12">
        <f t="shared" si="1491"/>
        <v>355209.4</v>
      </c>
      <c r="O780" s="12">
        <f t="shared" si="1492"/>
        <v>320819.10000000003</v>
      </c>
      <c r="P780" s="12">
        <f t="shared" si="1493"/>
        <v>271353.60000000003</v>
      </c>
      <c r="Q780" s="12"/>
      <c r="R780" s="12">
        <f t="shared" si="1500"/>
        <v>2564197.3000000003</v>
      </c>
      <c r="S780" s="12"/>
      <c r="T780" s="12">
        <f t="shared" si="1495"/>
        <v>2269759.8000000003</v>
      </c>
      <c r="U780" s="12">
        <f t="shared" si="1496"/>
        <v>87153.5</v>
      </c>
      <c r="V780" s="12">
        <f t="shared" si="1497"/>
        <v>16017.400000000001</v>
      </c>
      <c r="W780" s="12">
        <f t="shared" si="1498"/>
        <v>166375.65462000002</v>
      </c>
      <c r="X780" s="12">
        <f t="shared" si="1499"/>
        <v>7956956.3546200013</v>
      </c>
      <c r="Y780" s="9" t="s">
        <v>2244</v>
      </c>
      <c r="Z780" s="15">
        <v>0</v>
      </c>
      <c r="AA780" s="15">
        <v>0</v>
      </c>
      <c r="AB780" s="15">
        <v>0</v>
      </c>
      <c r="AC780" s="15">
        <v>0</v>
      </c>
      <c r="AD780" s="41"/>
    </row>
    <row r="781" spans="1:30" s="6" customFormat="1" ht="93.75" customHeight="1" x14ac:dyDescent="0.25">
      <c r="A781" s="38">
        <f>IF(OR(D781=0,D781=""),"",COUNTA($D$380:D781))</f>
        <v>348</v>
      </c>
      <c r="B781" s="9" t="s">
        <v>1330</v>
      </c>
      <c r="C781" s="11" t="s">
        <v>1331</v>
      </c>
      <c r="D781" s="15">
        <v>1975</v>
      </c>
      <c r="E781" s="12">
        <v>774</v>
      </c>
      <c r="F781" s="12">
        <v>723.4</v>
      </c>
      <c r="G781" s="12">
        <v>0</v>
      </c>
      <c r="H781" s="9" t="s">
        <v>39</v>
      </c>
      <c r="I781" s="9"/>
      <c r="J781" s="9"/>
      <c r="K781" s="9"/>
      <c r="L781" s="12">
        <f t="shared" si="1489"/>
        <v>573534</v>
      </c>
      <c r="M781" s="12">
        <f t="shared" si="1490"/>
        <v>2558070</v>
      </c>
      <c r="N781" s="12">
        <f t="shared" si="1491"/>
        <v>583596</v>
      </c>
      <c r="O781" s="12">
        <f t="shared" si="1492"/>
        <v>527094</v>
      </c>
      <c r="P781" s="12">
        <f t="shared" si="1493"/>
        <v>445824</v>
      </c>
      <c r="Q781" s="12"/>
      <c r="R781" s="12">
        <f t="shared" si="1500"/>
        <v>4212882</v>
      </c>
      <c r="S781" s="12"/>
      <c r="T781" s="12">
        <f t="shared" si="1495"/>
        <v>3729132</v>
      </c>
      <c r="U781" s="12">
        <f t="shared" si="1496"/>
        <v>143190</v>
      </c>
      <c r="V781" s="12">
        <f t="shared" si="1497"/>
        <v>26316</v>
      </c>
      <c r="W781" s="12">
        <f t="shared" si="1498"/>
        <v>273349.09080000001</v>
      </c>
      <c r="X781" s="12">
        <f t="shared" si="1499"/>
        <v>13072987.0908</v>
      </c>
      <c r="Y781" s="9" t="s">
        <v>2244</v>
      </c>
      <c r="Z781" s="15">
        <v>0</v>
      </c>
      <c r="AA781" s="15">
        <v>0</v>
      </c>
      <c r="AB781" s="15">
        <v>0</v>
      </c>
      <c r="AC781" s="15">
        <v>0</v>
      </c>
      <c r="AD781" s="41"/>
    </row>
    <row r="782" spans="1:30" s="6" customFormat="1" ht="93.75" customHeight="1" x14ac:dyDescent="0.25">
      <c r="A782" s="38" t="str">
        <f>IF(OR(D782=0,D782=""),"",COUNTA($D$380:D782))</f>
        <v/>
      </c>
      <c r="B782" s="9"/>
      <c r="C782" s="39"/>
      <c r="D782" s="15"/>
      <c r="E782" s="40">
        <f>SUM(E777:E781)</f>
        <v>4346.2999999999993</v>
      </c>
      <c r="F782" s="40">
        <f t="shared" ref="F782:G782" si="1501">SUM(F777:F781)</f>
        <v>3252.3</v>
      </c>
      <c r="G782" s="40">
        <f t="shared" si="1501"/>
        <v>0</v>
      </c>
      <c r="H782" s="9"/>
      <c r="I782" s="9"/>
      <c r="J782" s="9"/>
      <c r="K782" s="9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9"/>
      <c r="X782" s="40">
        <f t="shared" ref="X782" si="1502">SUM(X777:X781)</f>
        <v>61042958.679120004</v>
      </c>
      <c r="Y782" s="40"/>
      <c r="Z782" s="40">
        <f t="shared" ref="Z782" si="1503">SUM(Z777:Z781)</f>
        <v>0</v>
      </c>
      <c r="AA782" s="40">
        <f t="shared" ref="AA782" si="1504">SUM(AA777:AA781)</f>
        <v>0</v>
      </c>
      <c r="AB782" s="40">
        <f t="shared" ref="AB782" si="1505">SUM(AB777:AB781)</f>
        <v>0</v>
      </c>
      <c r="AC782" s="40">
        <f t="shared" ref="AC782" si="1506">SUM(AC777:AC781)</f>
        <v>0</v>
      </c>
      <c r="AD782" s="41"/>
    </row>
    <row r="783" spans="1:30" s="6" customFormat="1" ht="93.75" customHeight="1" x14ac:dyDescent="0.25">
      <c r="A783" s="38" t="str">
        <f>IF(OR(D783=0,D783=""),"",COUNTA($D$380:D783))</f>
        <v/>
      </c>
      <c r="B783" s="9"/>
      <c r="C783" s="39" t="s">
        <v>2220</v>
      </c>
      <c r="D783" s="15"/>
      <c r="E783" s="12"/>
      <c r="F783" s="12"/>
      <c r="G783" s="12"/>
      <c r="H783" s="9"/>
      <c r="I783" s="9"/>
      <c r="J783" s="9"/>
      <c r="K783" s="9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9"/>
      <c r="X783" s="12"/>
      <c r="Y783" s="12"/>
      <c r="Z783" s="12"/>
      <c r="AA783" s="12"/>
      <c r="AB783" s="12"/>
      <c r="AC783" s="12"/>
      <c r="AD783" s="41"/>
    </row>
    <row r="784" spans="1:30" s="6" customFormat="1" ht="93.75" customHeight="1" x14ac:dyDescent="0.25">
      <c r="A784" s="38">
        <f>IF(OR(D784=0,D784=""),"",COUNTA($D$380:D784))</f>
        <v>349</v>
      </c>
      <c r="B784" s="9" t="s">
        <v>1332</v>
      </c>
      <c r="C784" s="11" t="s">
        <v>1333</v>
      </c>
      <c r="D784" s="15">
        <v>1973</v>
      </c>
      <c r="E784" s="12">
        <v>343.2</v>
      </c>
      <c r="F784" s="12">
        <v>343.2</v>
      </c>
      <c r="G784" s="12">
        <v>0</v>
      </c>
      <c r="H784" s="9" t="s">
        <v>39</v>
      </c>
      <c r="I784" s="9"/>
      <c r="J784" s="9"/>
      <c r="K784" s="9"/>
      <c r="L784" s="12">
        <f t="shared" ref="L784:L788" si="1507">741*E784</f>
        <v>254311.19999999998</v>
      </c>
      <c r="M784" s="12"/>
      <c r="N784" s="12">
        <f t="shared" ref="N784:N788" si="1508">754*E784</f>
        <v>258772.8</v>
      </c>
      <c r="O784" s="12">
        <f t="shared" ref="O784:O788" si="1509">681*E784</f>
        <v>233719.19999999998</v>
      </c>
      <c r="P784" s="12">
        <f>576*E784</f>
        <v>197683.19999999998</v>
      </c>
      <c r="Q784" s="12"/>
      <c r="R784" s="12">
        <f>5443*E784</f>
        <v>1868037.5999999999</v>
      </c>
      <c r="S784" s="12"/>
      <c r="T784" s="12">
        <f t="shared" ref="T784:T788" si="1510">4818*E784</f>
        <v>1653537.5999999999</v>
      </c>
      <c r="U784" s="12">
        <f t="shared" ref="U784:U788" si="1511">185*E784</f>
        <v>63492</v>
      </c>
      <c r="V784" s="12">
        <f t="shared" ref="V784:V788" si="1512">34*E784</f>
        <v>11668.8</v>
      </c>
      <c r="W784" s="12">
        <f t="shared" ref="W784:W788" si="1513">(L784+M784+N784+O784+P784+Q784+R784+S784+T784+U784)*0.0214</f>
        <v>96932.447039999985</v>
      </c>
      <c r="X784" s="12">
        <f t="shared" ref="X784:X788" si="1514">L784+M784+N784+O784+P784+Q784+R784+S784+T784+U784+V784+W784</f>
        <v>4638154.8470399994</v>
      </c>
      <c r="Y784" s="9" t="s">
        <v>2244</v>
      </c>
      <c r="Z784" s="15">
        <v>0</v>
      </c>
      <c r="AA784" s="15">
        <v>0</v>
      </c>
      <c r="AB784" s="15">
        <v>0</v>
      </c>
      <c r="AC784" s="15">
        <v>0</v>
      </c>
      <c r="AD784" s="41"/>
    </row>
    <row r="785" spans="1:30" s="6" customFormat="1" ht="93.75" customHeight="1" x14ac:dyDescent="0.25">
      <c r="A785" s="38">
        <f>IF(OR(D785=0,D785=""),"",COUNTA($D$380:D785))</f>
        <v>350</v>
      </c>
      <c r="B785" s="9" t="s">
        <v>1334</v>
      </c>
      <c r="C785" s="11" t="s">
        <v>1335</v>
      </c>
      <c r="D785" s="15">
        <v>1973</v>
      </c>
      <c r="E785" s="12">
        <v>718.9</v>
      </c>
      <c r="F785" s="12">
        <v>718.9</v>
      </c>
      <c r="G785" s="12">
        <v>0</v>
      </c>
      <c r="H785" s="9" t="s">
        <v>39</v>
      </c>
      <c r="I785" s="9"/>
      <c r="J785" s="9"/>
      <c r="K785" s="9"/>
      <c r="L785" s="12">
        <f t="shared" si="1507"/>
        <v>532704.9</v>
      </c>
      <c r="M785" s="12"/>
      <c r="N785" s="12">
        <f t="shared" si="1508"/>
        <v>542050.6</v>
      </c>
      <c r="O785" s="12">
        <f t="shared" si="1509"/>
        <v>489570.89999999997</v>
      </c>
      <c r="P785" s="12"/>
      <c r="Q785" s="12"/>
      <c r="R785" s="12"/>
      <c r="S785" s="12">
        <f t="shared" ref="S785:S786" si="1515">190*E785</f>
        <v>136591</v>
      </c>
      <c r="T785" s="12">
        <f t="shared" si="1510"/>
        <v>3463660.1999999997</v>
      </c>
      <c r="U785" s="12">
        <f t="shared" si="1511"/>
        <v>132996.5</v>
      </c>
      <c r="V785" s="12">
        <f t="shared" si="1512"/>
        <v>24442.6</v>
      </c>
      <c r="W785" s="12">
        <f t="shared" si="1513"/>
        <v>113368.08573999998</v>
      </c>
      <c r="X785" s="12">
        <f t="shared" si="1514"/>
        <v>5435384.7857399993</v>
      </c>
      <c r="Y785" s="9" t="s">
        <v>2244</v>
      </c>
      <c r="Z785" s="15">
        <v>0</v>
      </c>
      <c r="AA785" s="15">
        <v>0</v>
      </c>
      <c r="AB785" s="15">
        <v>0</v>
      </c>
      <c r="AC785" s="15">
        <v>0</v>
      </c>
      <c r="AD785" s="41"/>
    </row>
    <row r="786" spans="1:30" s="6" customFormat="1" ht="93.75" customHeight="1" x14ac:dyDescent="0.25">
      <c r="A786" s="38">
        <f>IF(OR(D786=0,D786=""),"",COUNTA($D$380:D786))</f>
        <v>351</v>
      </c>
      <c r="B786" s="9" t="s">
        <v>1336</v>
      </c>
      <c r="C786" s="11" t="s">
        <v>1337</v>
      </c>
      <c r="D786" s="15">
        <v>1975</v>
      </c>
      <c r="E786" s="12">
        <v>577.6</v>
      </c>
      <c r="F786" s="12">
        <v>559</v>
      </c>
      <c r="G786" s="12">
        <v>0</v>
      </c>
      <c r="H786" s="9" t="s">
        <v>39</v>
      </c>
      <c r="I786" s="9"/>
      <c r="J786" s="9"/>
      <c r="K786" s="9"/>
      <c r="L786" s="12">
        <f t="shared" si="1507"/>
        <v>428001.60000000003</v>
      </c>
      <c r="M786" s="12"/>
      <c r="N786" s="12">
        <f t="shared" si="1508"/>
        <v>435510.4</v>
      </c>
      <c r="O786" s="12">
        <f t="shared" si="1509"/>
        <v>393345.60000000003</v>
      </c>
      <c r="P786" s="12"/>
      <c r="Q786" s="12"/>
      <c r="R786" s="12">
        <f t="shared" ref="R786:R788" si="1516">5443*E786</f>
        <v>3143876.8000000003</v>
      </c>
      <c r="S786" s="12">
        <f t="shared" si="1515"/>
        <v>109744</v>
      </c>
      <c r="T786" s="12">
        <f t="shared" si="1510"/>
        <v>2782876.8000000003</v>
      </c>
      <c r="U786" s="12">
        <f t="shared" si="1511"/>
        <v>106856</v>
      </c>
      <c r="V786" s="12">
        <f t="shared" si="1512"/>
        <v>19638.400000000001</v>
      </c>
      <c r="W786" s="12">
        <f t="shared" si="1513"/>
        <v>158364.51968000003</v>
      </c>
      <c r="X786" s="12">
        <f t="shared" si="1514"/>
        <v>7578214.1196800014</v>
      </c>
      <c r="Y786" s="9" t="s">
        <v>2244</v>
      </c>
      <c r="Z786" s="15">
        <v>0</v>
      </c>
      <c r="AA786" s="15">
        <v>0</v>
      </c>
      <c r="AB786" s="15">
        <v>0</v>
      </c>
      <c r="AC786" s="15">
        <v>0</v>
      </c>
      <c r="AD786" s="41"/>
    </row>
    <row r="787" spans="1:30" s="6" customFormat="1" ht="93.75" customHeight="1" x14ac:dyDescent="0.25">
      <c r="A787" s="38">
        <f>IF(OR(D787=0,D787=""),"",COUNTA($D$380:D787))</f>
        <v>352</v>
      </c>
      <c r="B787" s="9" t="s">
        <v>1338</v>
      </c>
      <c r="C787" s="11" t="s">
        <v>1339</v>
      </c>
      <c r="D787" s="15">
        <v>1975</v>
      </c>
      <c r="E787" s="12">
        <v>468.4</v>
      </c>
      <c r="F787" s="12">
        <v>468.4</v>
      </c>
      <c r="G787" s="12">
        <v>0</v>
      </c>
      <c r="H787" s="9" t="s">
        <v>39</v>
      </c>
      <c r="I787" s="9"/>
      <c r="J787" s="9"/>
      <c r="K787" s="9"/>
      <c r="L787" s="12">
        <f t="shared" si="1507"/>
        <v>347084.39999999997</v>
      </c>
      <c r="M787" s="12"/>
      <c r="N787" s="12">
        <f t="shared" si="1508"/>
        <v>353173.6</v>
      </c>
      <c r="O787" s="12">
        <f t="shared" si="1509"/>
        <v>318980.39999999997</v>
      </c>
      <c r="P787" s="12"/>
      <c r="Q787" s="12"/>
      <c r="R787" s="12">
        <f t="shared" si="1516"/>
        <v>2549501.1999999997</v>
      </c>
      <c r="S787" s="12"/>
      <c r="T787" s="12">
        <f t="shared" si="1510"/>
        <v>2256751.1999999997</v>
      </c>
      <c r="U787" s="12">
        <f t="shared" si="1511"/>
        <v>86654</v>
      </c>
      <c r="V787" s="12">
        <f t="shared" si="1512"/>
        <v>15925.599999999999</v>
      </c>
      <c r="W787" s="12">
        <f t="shared" si="1513"/>
        <v>126519.89871999997</v>
      </c>
      <c r="X787" s="12">
        <f t="shared" si="1514"/>
        <v>6054590.2987199984</v>
      </c>
      <c r="Y787" s="9" t="s">
        <v>2244</v>
      </c>
      <c r="Z787" s="15">
        <v>0</v>
      </c>
      <c r="AA787" s="15">
        <v>0</v>
      </c>
      <c r="AB787" s="15">
        <v>0</v>
      </c>
      <c r="AC787" s="15">
        <v>0</v>
      </c>
      <c r="AD787" s="41"/>
    </row>
    <row r="788" spans="1:30" s="6" customFormat="1" ht="93.75" customHeight="1" x14ac:dyDescent="0.25">
      <c r="A788" s="38">
        <f>IF(OR(D788=0,D788=""),"",COUNTA($D$380:D788))</f>
        <v>353</v>
      </c>
      <c r="B788" s="9" t="s">
        <v>1340</v>
      </c>
      <c r="C788" s="11" t="s">
        <v>1341</v>
      </c>
      <c r="D788" s="15">
        <v>1975</v>
      </c>
      <c r="E788" s="12">
        <v>345.6</v>
      </c>
      <c r="F788" s="12">
        <v>345.6</v>
      </c>
      <c r="G788" s="12">
        <v>0</v>
      </c>
      <c r="H788" s="9" t="s">
        <v>39</v>
      </c>
      <c r="I788" s="9"/>
      <c r="J788" s="9"/>
      <c r="K788" s="9"/>
      <c r="L788" s="12">
        <f t="shared" si="1507"/>
        <v>256089.60000000001</v>
      </c>
      <c r="M788" s="12"/>
      <c r="N788" s="12">
        <f t="shared" si="1508"/>
        <v>260582.40000000002</v>
      </c>
      <c r="O788" s="12">
        <f t="shared" si="1509"/>
        <v>235353.60000000001</v>
      </c>
      <c r="P788" s="12"/>
      <c r="Q788" s="12"/>
      <c r="R788" s="12">
        <f t="shared" si="1516"/>
        <v>1881100.8</v>
      </c>
      <c r="S788" s="12">
        <f t="shared" ref="S788" si="1517">190*E788</f>
        <v>65664</v>
      </c>
      <c r="T788" s="12">
        <f t="shared" si="1510"/>
        <v>1665100.8</v>
      </c>
      <c r="U788" s="12">
        <f t="shared" si="1511"/>
        <v>63936.000000000007</v>
      </c>
      <c r="V788" s="12">
        <f t="shared" si="1512"/>
        <v>11750.400000000001</v>
      </c>
      <c r="W788" s="12">
        <f t="shared" si="1513"/>
        <v>94755.502080000006</v>
      </c>
      <c r="X788" s="12">
        <f t="shared" si="1514"/>
        <v>4534333.1020800006</v>
      </c>
      <c r="Y788" s="9" t="s">
        <v>2244</v>
      </c>
      <c r="Z788" s="15">
        <v>0</v>
      </c>
      <c r="AA788" s="15">
        <v>0</v>
      </c>
      <c r="AB788" s="15">
        <v>0</v>
      </c>
      <c r="AC788" s="15">
        <v>0</v>
      </c>
      <c r="AD788" s="41"/>
    </row>
    <row r="789" spans="1:30" s="6" customFormat="1" ht="93.75" customHeight="1" x14ac:dyDescent="0.25">
      <c r="A789" s="38" t="str">
        <f>IF(OR(D789=0,D789=""),"",COUNTA($D$380:D789))</f>
        <v/>
      </c>
      <c r="B789" s="9"/>
      <c r="C789" s="39"/>
      <c r="D789" s="15"/>
      <c r="E789" s="40">
        <f>SUM(E784:E788)</f>
        <v>2453.6999999999998</v>
      </c>
      <c r="F789" s="40">
        <f t="shared" ref="F789:G789" si="1518">SUM(F784:F788)</f>
        <v>2435.1</v>
      </c>
      <c r="G789" s="40">
        <f t="shared" si="1518"/>
        <v>0</v>
      </c>
      <c r="H789" s="9"/>
      <c r="I789" s="9"/>
      <c r="J789" s="9"/>
      <c r="K789" s="9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9"/>
      <c r="X789" s="40">
        <f t="shared" ref="X789" si="1519">SUM(X784:X788)</f>
        <v>28240677.15326</v>
      </c>
      <c r="Y789" s="40"/>
      <c r="Z789" s="40">
        <f t="shared" ref="Z789" si="1520">SUM(Z784:Z788)</f>
        <v>0</v>
      </c>
      <c r="AA789" s="40">
        <f t="shared" ref="AA789" si="1521">SUM(AA784:AA788)</f>
        <v>0</v>
      </c>
      <c r="AB789" s="40">
        <f t="shared" ref="AB789" si="1522">SUM(AB784:AB788)</f>
        <v>0</v>
      </c>
      <c r="AC789" s="40">
        <f t="shared" ref="AC789" si="1523">SUM(AC784:AC788)</f>
        <v>0</v>
      </c>
      <c r="AD789" s="41"/>
    </row>
    <row r="790" spans="1:30" s="6" customFormat="1" ht="93.75" customHeight="1" x14ac:dyDescent="0.25">
      <c r="A790" s="38" t="str">
        <f>IF(OR(D790=0,D790=""),"",COUNTA($D$380:D790))</f>
        <v/>
      </c>
      <c r="B790" s="9"/>
      <c r="C790" s="39" t="s">
        <v>2256</v>
      </c>
      <c r="D790" s="15"/>
      <c r="E790" s="12"/>
      <c r="F790" s="12"/>
      <c r="G790" s="12"/>
      <c r="H790" s="9"/>
      <c r="I790" s="9"/>
      <c r="J790" s="9"/>
      <c r="K790" s="9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9"/>
      <c r="X790" s="12"/>
      <c r="Y790" s="12"/>
      <c r="Z790" s="12"/>
      <c r="AA790" s="12"/>
      <c r="AB790" s="12"/>
      <c r="AC790" s="12"/>
      <c r="AD790" s="41"/>
    </row>
    <row r="791" spans="1:30" s="6" customFormat="1" ht="93.75" customHeight="1" x14ac:dyDescent="0.25">
      <c r="A791" s="38">
        <f>IF(OR(D791=0,D791=""),"",COUNTA($D$380:D791))</f>
        <v>354</v>
      </c>
      <c r="B791" s="9" t="s">
        <v>1342</v>
      </c>
      <c r="C791" s="11" t="s">
        <v>1343</v>
      </c>
      <c r="D791" s="15">
        <v>1973</v>
      </c>
      <c r="E791" s="12">
        <v>1224.5999999999999</v>
      </c>
      <c r="F791" s="12">
        <v>671.5</v>
      </c>
      <c r="G791" s="12">
        <v>553.1</v>
      </c>
      <c r="H791" s="9" t="s">
        <v>39</v>
      </c>
      <c r="I791" s="9"/>
      <c r="J791" s="9"/>
      <c r="K791" s="9"/>
      <c r="L791" s="12">
        <f t="shared" ref="L791" si="1524">741*E791</f>
        <v>907428.6</v>
      </c>
      <c r="M791" s="12">
        <f>3305*E791</f>
        <v>4047302.9999999995</v>
      </c>
      <c r="N791" s="12">
        <f t="shared" ref="N791" si="1525">754*E791</f>
        <v>923348.39999999991</v>
      </c>
      <c r="O791" s="12">
        <f t="shared" ref="O791" si="1526">681*E791</f>
        <v>833952.6</v>
      </c>
      <c r="P791" s="12">
        <f>576*E791</f>
        <v>705369.59999999998</v>
      </c>
      <c r="Q791" s="12"/>
      <c r="R791" s="12"/>
      <c r="S791" s="12"/>
      <c r="T791" s="12">
        <f t="shared" ref="T791" si="1527">4818*E791</f>
        <v>5900122.7999999998</v>
      </c>
      <c r="U791" s="12">
        <f t="shared" ref="U791" si="1528">185*E791</f>
        <v>226550.99999999997</v>
      </c>
      <c r="V791" s="12">
        <f>34*E791</f>
        <v>41636.399999999994</v>
      </c>
      <c r="W791" s="12">
        <f t="shared" ref="W791:W801" si="1529">(L791+M791+N791+O791+P791+Q791+R791+S791+T791+U791)*0.0214</f>
        <v>289843.22639999999</v>
      </c>
      <c r="X791" s="12">
        <f t="shared" ref="X791:X801" si="1530">L791+M791+N791+O791+P791+Q791+R791+S791+T791+U791+V791+W791</f>
        <v>13875555.626399999</v>
      </c>
      <c r="Y791" s="9" t="s">
        <v>2244</v>
      </c>
      <c r="Z791" s="15">
        <v>0</v>
      </c>
      <c r="AA791" s="15">
        <v>0</v>
      </c>
      <c r="AB791" s="15">
        <v>0</v>
      </c>
      <c r="AC791" s="15">
        <v>0</v>
      </c>
      <c r="AD791" s="41"/>
    </row>
    <row r="792" spans="1:30" s="6" customFormat="1" ht="93.75" customHeight="1" x14ac:dyDescent="0.25">
      <c r="A792" s="38">
        <f>IF(OR(D792=0,D792=""),"",COUNTA($D$380:D792))</f>
        <v>355</v>
      </c>
      <c r="B792" s="9" t="s">
        <v>1344</v>
      </c>
      <c r="C792" s="11" t="s">
        <v>1345</v>
      </c>
      <c r="D792" s="15">
        <v>1973</v>
      </c>
      <c r="E792" s="12">
        <v>2847.2</v>
      </c>
      <c r="F792" s="12">
        <v>1703.1</v>
      </c>
      <c r="G792" s="12">
        <v>1144.0999999999999</v>
      </c>
      <c r="H792" s="9" t="s">
        <v>48</v>
      </c>
      <c r="I792" s="9"/>
      <c r="J792" s="9"/>
      <c r="K792" s="9"/>
      <c r="L792" s="12">
        <f>677*E792</f>
        <v>1927554.4</v>
      </c>
      <c r="M792" s="12">
        <f>1213*E792</f>
        <v>3453653.5999999996</v>
      </c>
      <c r="N792" s="12">
        <f>620*E792</f>
        <v>1765264</v>
      </c>
      <c r="O792" s="12">
        <f>863*E792</f>
        <v>2457133.5999999996</v>
      </c>
      <c r="P792" s="12">
        <f>546*E792</f>
        <v>1554571.2</v>
      </c>
      <c r="Q792" s="12"/>
      <c r="R792" s="12"/>
      <c r="S792" s="12">
        <f>297*E792</f>
        <v>845618.39999999991</v>
      </c>
      <c r="T792" s="12">
        <f>2771*E792</f>
        <v>7889591.1999999993</v>
      </c>
      <c r="U792" s="12">
        <f>111*E792</f>
        <v>316039.19999999995</v>
      </c>
      <c r="V792" s="12">
        <f>35*E792</f>
        <v>99652</v>
      </c>
      <c r="W792" s="12">
        <f t="shared" si="1529"/>
        <v>432481.70783999993</v>
      </c>
      <c r="X792" s="12">
        <f t="shared" si="1530"/>
        <v>20741559.307839997</v>
      </c>
      <c r="Y792" s="9" t="s">
        <v>2244</v>
      </c>
      <c r="Z792" s="15">
        <v>0</v>
      </c>
      <c r="AA792" s="15">
        <v>0</v>
      </c>
      <c r="AB792" s="15">
        <v>0</v>
      </c>
      <c r="AC792" s="15">
        <v>0</v>
      </c>
      <c r="AD792" s="41"/>
    </row>
    <row r="793" spans="1:30" s="6" customFormat="1" ht="93.75" customHeight="1" x14ac:dyDescent="0.25">
      <c r="A793" s="38">
        <f>IF(OR(D793=0,D793=""),"",COUNTA($D$380:D793))</f>
        <v>356</v>
      </c>
      <c r="B793" s="9" t="s">
        <v>1346</v>
      </c>
      <c r="C793" s="11" t="s">
        <v>1347</v>
      </c>
      <c r="D793" s="15">
        <v>1973</v>
      </c>
      <c r="E793" s="12">
        <v>2232.3000000000002</v>
      </c>
      <c r="F793" s="12">
        <v>716.5</v>
      </c>
      <c r="G793" s="12">
        <v>1515.8</v>
      </c>
      <c r="H793" s="9" t="s">
        <v>39</v>
      </c>
      <c r="I793" s="9"/>
      <c r="J793" s="9"/>
      <c r="K793" s="9"/>
      <c r="L793" s="12">
        <f t="shared" ref="L793:L794" si="1531">741*E793</f>
        <v>1654134.3</v>
      </c>
      <c r="M793" s="12">
        <f t="shared" ref="M793:M794" si="1532">3305*E793</f>
        <v>7377751.5000000009</v>
      </c>
      <c r="N793" s="12">
        <f t="shared" ref="N793:N794" si="1533">754*E793</f>
        <v>1683154.2000000002</v>
      </c>
      <c r="O793" s="12">
        <f t="shared" ref="O793:O794" si="1534">681*E793</f>
        <v>1520196.3</v>
      </c>
      <c r="P793" s="12">
        <f t="shared" ref="P793:P794" si="1535">576*E793</f>
        <v>1285804.8</v>
      </c>
      <c r="Q793" s="12"/>
      <c r="R793" s="12"/>
      <c r="S793" s="12">
        <f t="shared" ref="S793" si="1536">190*E793</f>
        <v>424137.00000000006</v>
      </c>
      <c r="T793" s="12">
        <f t="shared" ref="T793:T794" si="1537">4818*E793</f>
        <v>10755221.4</v>
      </c>
      <c r="U793" s="12">
        <f t="shared" ref="U793:U794" si="1538">185*E793</f>
        <v>412975.50000000006</v>
      </c>
      <c r="V793" s="12">
        <f t="shared" ref="V793:V794" si="1539">34*E793</f>
        <v>75898.200000000012</v>
      </c>
      <c r="W793" s="12">
        <f t="shared" si="1529"/>
        <v>537426.22499999998</v>
      </c>
      <c r="X793" s="12">
        <f t="shared" si="1530"/>
        <v>25726699.425000001</v>
      </c>
      <c r="Y793" s="9" t="s">
        <v>2244</v>
      </c>
      <c r="Z793" s="15">
        <v>0</v>
      </c>
      <c r="AA793" s="15">
        <v>0</v>
      </c>
      <c r="AB793" s="15">
        <v>0</v>
      </c>
      <c r="AC793" s="15">
        <v>0</v>
      </c>
      <c r="AD793" s="41"/>
    </row>
    <row r="794" spans="1:30" s="6" customFormat="1" ht="93.75" customHeight="1" x14ac:dyDescent="0.25">
      <c r="A794" s="38">
        <f>IF(OR(D794=0,D794=""),"",COUNTA($D$380:D794))</f>
        <v>357</v>
      </c>
      <c r="B794" s="9" t="s">
        <v>1348</v>
      </c>
      <c r="C794" s="11" t="s">
        <v>1349</v>
      </c>
      <c r="D794" s="15">
        <v>1974</v>
      </c>
      <c r="E794" s="12">
        <v>1727.2</v>
      </c>
      <c r="F794" s="12">
        <v>1128</v>
      </c>
      <c r="G794" s="12">
        <v>599.20000000000005</v>
      </c>
      <c r="H794" s="9" t="s">
        <v>36</v>
      </c>
      <c r="I794" s="9"/>
      <c r="J794" s="9"/>
      <c r="K794" s="9"/>
      <c r="L794" s="12">
        <f t="shared" si="1531"/>
        <v>1279855.2</v>
      </c>
      <c r="M794" s="12">
        <f t="shared" si="1532"/>
        <v>5708396</v>
      </c>
      <c r="N794" s="12">
        <f t="shared" si="1533"/>
        <v>1302308.8</v>
      </c>
      <c r="O794" s="12">
        <f t="shared" si="1534"/>
        <v>1176223.2</v>
      </c>
      <c r="P794" s="12">
        <f t="shared" si="1535"/>
        <v>994867.20000000007</v>
      </c>
      <c r="Q794" s="12"/>
      <c r="R794" s="12"/>
      <c r="S794" s="12"/>
      <c r="T794" s="12">
        <f t="shared" si="1537"/>
        <v>8321649.6000000006</v>
      </c>
      <c r="U794" s="12">
        <f t="shared" si="1538"/>
        <v>319532</v>
      </c>
      <c r="V794" s="12">
        <f t="shared" si="1539"/>
        <v>58724.800000000003</v>
      </c>
      <c r="W794" s="12">
        <f t="shared" si="1529"/>
        <v>408800.60479999997</v>
      </c>
      <c r="X794" s="12">
        <f t="shared" si="1530"/>
        <v>19570357.404800002</v>
      </c>
      <c r="Y794" s="9" t="s">
        <v>2244</v>
      </c>
      <c r="Z794" s="15">
        <v>0</v>
      </c>
      <c r="AA794" s="15">
        <v>0</v>
      </c>
      <c r="AB794" s="15">
        <v>0</v>
      </c>
      <c r="AC794" s="15">
        <v>0</v>
      </c>
      <c r="AD794" s="41"/>
    </row>
    <row r="795" spans="1:30" s="6" customFormat="1" ht="93.75" customHeight="1" x14ac:dyDescent="0.25">
      <c r="A795" s="38">
        <f>IF(OR(D795=0,D795=""),"",COUNTA($D$380:D795))</f>
        <v>358</v>
      </c>
      <c r="B795" s="9" t="s">
        <v>1350</v>
      </c>
      <c r="C795" s="11" t="s">
        <v>1351</v>
      </c>
      <c r="D795" s="15">
        <v>1973</v>
      </c>
      <c r="E795" s="12">
        <v>2754.3</v>
      </c>
      <c r="F795" s="12">
        <v>1743.3</v>
      </c>
      <c r="G795" s="12">
        <v>1011</v>
      </c>
      <c r="H795" s="9" t="s">
        <v>48</v>
      </c>
      <c r="I795" s="9"/>
      <c r="J795" s="9"/>
      <c r="K795" s="9"/>
      <c r="L795" s="12">
        <f t="shared" ref="L795:L796" si="1540">677*E795</f>
        <v>1864661.1</v>
      </c>
      <c r="M795" s="12">
        <f t="shared" ref="M795:M796" si="1541">1213*E795</f>
        <v>3340965.9000000004</v>
      </c>
      <c r="N795" s="12">
        <f t="shared" ref="N795:N796" si="1542">620*E795</f>
        <v>1707666</v>
      </c>
      <c r="O795" s="12">
        <f t="shared" ref="O795:O796" si="1543">863*E795</f>
        <v>2376960.9000000004</v>
      </c>
      <c r="P795" s="12">
        <f t="shared" ref="P795:P796" si="1544">546*E795</f>
        <v>1503847.8</v>
      </c>
      <c r="Q795" s="12"/>
      <c r="R795" s="12"/>
      <c r="S795" s="12">
        <f t="shared" ref="S795:S796" si="1545">297*E795</f>
        <v>818027.10000000009</v>
      </c>
      <c r="T795" s="12">
        <f t="shared" ref="T795:T796" si="1546">2771*E795</f>
        <v>7632165.3000000007</v>
      </c>
      <c r="U795" s="12">
        <f t="shared" ref="U795:U796" si="1547">111*E795</f>
        <v>305727.30000000005</v>
      </c>
      <c r="V795" s="12">
        <f t="shared" ref="V795:V796" si="1548">35*E795</f>
        <v>96400.5</v>
      </c>
      <c r="W795" s="12">
        <f t="shared" si="1529"/>
        <v>418370.45796000003</v>
      </c>
      <c r="X795" s="12">
        <f t="shared" si="1530"/>
        <v>20064792.357960001</v>
      </c>
      <c r="Y795" s="9" t="s">
        <v>2244</v>
      </c>
      <c r="Z795" s="15">
        <v>0</v>
      </c>
      <c r="AA795" s="15">
        <v>0</v>
      </c>
      <c r="AB795" s="15">
        <v>0</v>
      </c>
      <c r="AC795" s="15">
        <v>0</v>
      </c>
      <c r="AD795" s="41"/>
    </row>
    <row r="796" spans="1:30" s="6" customFormat="1" ht="93.75" customHeight="1" x14ac:dyDescent="0.25">
      <c r="A796" s="38">
        <f>IF(OR(D796=0,D796=""),"",COUNTA($D$380:D796))</f>
        <v>359</v>
      </c>
      <c r="B796" s="9" t="s">
        <v>1352</v>
      </c>
      <c r="C796" s="11" t="s">
        <v>1353</v>
      </c>
      <c r="D796" s="15">
        <v>1975</v>
      </c>
      <c r="E796" s="12">
        <v>2770.2</v>
      </c>
      <c r="F796" s="12">
        <v>1734.5</v>
      </c>
      <c r="G796" s="12">
        <v>1035.7</v>
      </c>
      <c r="H796" s="9" t="s">
        <v>48</v>
      </c>
      <c r="I796" s="9"/>
      <c r="J796" s="9"/>
      <c r="K796" s="9"/>
      <c r="L796" s="12">
        <f t="shared" si="1540"/>
        <v>1875425.4</v>
      </c>
      <c r="M796" s="12">
        <f t="shared" si="1541"/>
        <v>3360252.5999999996</v>
      </c>
      <c r="N796" s="12">
        <f t="shared" si="1542"/>
        <v>1717524</v>
      </c>
      <c r="O796" s="12">
        <f t="shared" si="1543"/>
        <v>2390682.5999999996</v>
      </c>
      <c r="P796" s="12">
        <f t="shared" si="1544"/>
        <v>1512529.2</v>
      </c>
      <c r="Q796" s="12"/>
      <c r="R796" s="12">
        <f>2340*E796</f>
        <v>6482268</v>
      </c>
      <c r="S796" s="12">
        <f t="shared" si="1545"/>
        <v>822749.39999999991</v>
      </c>
      <c r="T796" s="12">
        <f t="shared" si="1546"/>
        <v>7676224.1999999993</v>
      </c>
      <c r="U796" s="12">
        <f t="shared" si="1547"/>
        <v>307492.19999999995</v>
      </c>
      <c r="V796" s="12">
        <f t="shared" si="1548"/>
        <v>96957</v>
      </c>
      <c r="W796" s="12">
        <f t="shared" si="1529"/>
        <v>559506.15863999981</v>
      </c>
      <c r="X796" s="12">
        <f t="shared" si="1530"/>
        <v>26801610.758639995</v>
      </c>
      <c r="Y796" s="9" t="s">
        <v>2244</v>
      </c>
      <c r="Z796" s="15">
        <v>0</v>
      </c>
      <c r="AA796" s="15">
        <v>0</v>
      </c>
      <c r="AB796" s="15">
        <v>0</v>
      </c>
      <c r="AC796" s="15">
        <v>0</v>
      </c>
      <c r="AD796" s="41"/>
    </row>
    <row r="797" spans="1:30" s="6" customFormat="1" ht="93.75" customHeight="1" x14ac:dyDescent="0.25">
      <c r="A797" s="38">
        <f>IF(OR(D797=0,D797=""),"",COUNTA($D$380:D797))</f>
        <v>360</v>
      </c>
      <c r="B797" s="9" t="s">
        <v>1354</v>
      </c>
      <c r="C797" s="11" t="s">
        <v>1355</v>
      </c>
      <c r="D797" s="15">
        <v>1974</v>
      </c>
      <c r="E797" s="12">
        <v>2050.9</v>
      </c>
      <c r="F797" s="12">
        <v>1098.9000000000001</v>
      </c>
      <c r="G797" s="12">
        <v>952</v>
      </c>
      <c r="H797" s="9" t="s">
        <v>36</v>
      </c>
      <c r="I797" s="9"/>
      <c r="J797" s="9"/>
      <c r="K797" s="9"/>
      <c r="L797" s="12">
        <f t="shared" ref="L797:L798" si="1549">741*E797</f>
        <v>1519716.9000000001</v>
      </c>
      <c r="M797" s="12">
        <f t="shared" ref="M797:M798" si="1550">3305*E797</f>
        <v>6778224.5</v>
      </c>
      <c r="N797" s="12">
        <f t="shared" ref="N797:N798" si="1551">754*E797</f>
        <v>1546378.6</v>
      </c>
      <c r="O797" s="12">
        <f t="shared" ref="O797:O798" si="1552">681*E797</f>
        <v>1396662.9000000001</v>
      </c>
      <c r="P797" s="12">
        <f t="shared" ref="P797:P798" si="1553">576*E797</f>
        <v>1181318.4000000001</v>
      </c>
      <c r="Q797" s="12"/>
      <c r="R797" s="12"/>
      <c r="S797" s="12">
        <f t="shared" ref="S797" si="1554">190*E797</f>
        <v>389671</v>
      </c>
      <c r="T797" s="12">
        <f t="shared" ref="T797:T798" si="1555">4818*E797</f>
        <v>9881236.2000000011</v>
      </c>
      <c r="U797" s="12">
        <f t="shared" ref="U797:U798" si="1556">185*E797</f>
        <v>379416.5</v>
      </c>
      <c r="V797" s="12">
        <f t="shared" ref="V797:V798" si="1557">34*E797</f>
        <v>69730.600000000006</v>
      </c>
      <c r="W797" s="12">
        <f t="shared" si="1529"/>
        <v>493754.17499999999</v>
      </c>
      <c r="X797" s="12">
        <f t="shared" si="1530"/>
        <v>23636109.775000002</v>
      </c>
      <c r="Y797" s="9" t="s">
        <v>2244</v>
      </c>
      <c r="Z797" s="15">
        <v>0</v>
      </c>
      <c r="AA797" s="15">
        <v>0</v>
      </c>
      <c r="AB797" s="15">
        <v>0</v>
      </c>
      <c r="AC797" s="15">
        <v>0</v>
      </c>
      <c r="AD797" s="41"/>
    </row>
    <row r="798" spans="1:30" s="6" customFormat="1" ht="93.75" customHeight="1" x14ac:dyDescent="0.25">
      <c r="A798" s="38">
        <f>IF(OR(D798=0,D798=""),"",COUNTA($D$380:D798))</f>
        <v>361</v>
      </c>
      <c r="B798" s="9" t="s">
        <v>1356</v>
      </c>
      <c r="C798" s="11" t="s">
        <v>1357</v>
      </c>
      <c r="D798" s="15">
        <v>1974</v>
      </c>
      <c r="E798" s="12">
        <v>1070</v>
      </c>
      <c r="F798" s="12">
        <v>595</v>
      </c>
      <c r="G798" s="12">
        <v>475</v>
      </c>
      <c r="H798" s="9" t="s">
        <v>39</v>
      </c>
      <c r="I798" s="9"/>
      <c r="J798" s="9"/>
      <c r="K798" s="9"/>
      <c r="L798" s="12">
        <f t="shared" si="1549"/>
        <v>792870</v>
      </c>
      <c r="M798" s="12">
        <f t="shared" si="1550"/>
        <v>3536350</v>
      </c>
      <c r="N798" s="12">
        <f t="shared" si="1551"/>
        <v>806780</v>
      </c>
      <c r="O798" s="12">
        <f t="shared" si="1552"/>
        <v>728670</v>
      </c>
      <c r="P798" s="12">
        <f t="shared" si="1553"/>
        <v>616320</v>
      </c>
      <c r="Q798" s="12"/>
      <c r="R798" s="12">
        <f>5443*E798</f>
        <v>5824010</v>
      </c>
      <c r="S798" s="12"/>
      <c r="T798" s="12">
        <f t="shared" si="1555"/>
        <v>5155260</v>
      </c>
      <c r="U798" s="12">
        <f t="shared" si="1556"/>
        <v>197950</v>
      </c>
      <c r="V798" s="12">
        <f t="shared" si="1557"/>
        <v>36380</v>
      </c>
      <c r="W798" s="12">
        <f t="shared" si="1529"/>
        <v>377885.69399999996</v>
      </c>
      <c r="X798" s="12">
        <f t="shared" si="1530"/>
        <v>18072475.693999998</v>
      </c>
      <c r="Y798" s="9" t="s">
        <v>2244</v>
      </c>
      <c r="Z798" s="15">
        <v>0</v>
      </c>
      <c r="AA798" s="15">
        <v>0</v>
      </c>
      <c r="AB798" s="15">
        <v>0</v>
      </c>
      <c r="AC798" s="15">
        <v>0</v>
      </c>
      <c r="AD798" s="41"/>
    </row>
    <row r="799" spans="1:30" s="6" customFormat="1" ht="93.75" customHeight="1" x14ac:dyDescent="0.25">
      <c r="A799" s="38">
        <f>IF(OR(D799=0,D799=""),"",COUNTA($D$380:D799))</f>
        <v>362</v>
      </c>
      <c r="B799" s="9" t="s">
        <v>1358</v>
      </c>
      <c r="C799" s="11" t="s">
        <v>1359</v>
      </c>
      <c r="D799" s="15">
        <v>1973</v>
      </c>
      <c r="E799" s="12">
        <v>3339.3</v>
      </c>
      <c r="F799" s="12">
        <v>1806.5</v>
      </c>
      <c r="G799" s="12">
        <v>1532.8</v>
      </c>
      <c r="H799" s="9" t="s">
        <v>102</v>
      </c>
      <c r="I799" s="9"/>
      <c r="J799" s="9"/>
      <c r="K799" s="9"/>
      <c r="L799" s="12">
        <f>677*E799</f>
        <v>2260706.1</v>
      </c>
      <c r="M799" s="12">
        <f>1213*E799</f>
        <v>4050570.9000000004</v>
      </c>
      <c r="N799" s="12">
        <f>620*E799</f>
        <v>2070366</v>
      </c>
      <c r="O799" s="12">
        <f>863*E799</f>
        <v>2881815.9000000004</v>
      </c>
      <c r="P799" s="12">
        <f>546*E799</f>
        <v>1823257.8</v>
      </c>
      <c r="Q799" s="12"/>
      <c r="R799" s="12">
        <f>2340*E799</f>
        <v>7813962</v>
      </c>
      <c r="S799" s="12">
        <f>297*E799</f>
        <v>991772.10000000009</v>
      </c>
      <c r="T799" s="12">
        <f>2771*E799</f>
        <v>9253200.3000000007</v>
      </c>
      <c r="U799" s="12">
        <f>111*E799</f>
        <v>370662.30000000005</v>
      </c>
      <c r="V799" s="12">
        <f>35*E799</f>
        <v>116875.5</v>
      </c>
      <c r="W799" s="12">
        <f t="shared" si="1529"/>
        <v>674449.10676000011</v>
      </c>
      <c r="X799" s="12">
        <f t="shared" si="1530"/>
        <v>32307638.006760005</v>
      </c>
      <c r="Y799" s="9" t="s">
        <v>2244</v>
      </c>
      <c r="Z799" s="15">
        <v>0</v>
      </c>
      <c r="AA799" s="15">
        <v>0</v>
      </c>
      <c r="AB799" s="15">
        <v>0</v>
      </c>
      <c r="AC799" s="15">
        <v>0</v>
      </c>
      <c r="AD799" s="41"/>
    </row>
    <row r="800" spans="1:30" s="6" customFormat="1" ht="93.75" customHeight="1" x14ac:dyDescent="0.25">
      <c r="A800" s="38">
        <f>IF(OR(D800=0,D800=""),"",COUNTA($D$380:D800))</f>
        <v>363</v>
      </c>
      <c r="B800" s="9" t="s">
        <v>1360</v>
      </c>
      <c r="C800" s="11" t="s">
        <v>1361</v>
      </c>
      <c r="D800" s="15">
        <v>1975</v>
      </c>
      <c r="E800" s="12">
        <v>975.5</v>
      </c>
      <c r="F800" s="12">
        <v>398.3</v>
      </c>
      <c r="G800" s="12">
        <v>577.20000000000005</v>
      </c>
      <c r="H800" s="9" t="s">
        <v>39</v>
      </c>
      <c r="I800" s="9"/>
      <c r="J800" s="9"/>
      <c r="K800" s="9"/>
      <c r="L800" s="12">
        <f t="shared" ref="L800:L801" si="1558">741*E800</f>
        <v>722845.5</v>
      </c>
      <c r="M800" s="12">
        <f t="shared" ref="M800:M801" si="1559">3305*E800</f>
        <v>3224027.5</v>
      </c>
      <c r="N800" s="12">
        <f t="shared" ref="N800:N801" si="1560">754*E800</f>
        <v>735527</v>
      </c>
      <c r="O800" s="12">
        <f t="shared" ref="O800:O801" si="1561">681*E800</f>
        <v>664315.5</v>
      </c>
      <c r="P800" s="12">
        <f t="shared" ref="P800:P801" si="1562">576*E800</f>
        <v>561888</v>
      </c>
      <c r="Q800" s="12"/>
      <c r="R800" s="12">
        <f t="shared" ref="R800:R801" si="1563">5443*E800</f>
        <v>5309646.5</v>
      </c>
      <c r="S800" s="12"/>
      <c r="T800" s="12">
        <f t="shared" ref="T800:T801" si="1564">4818*E800</f>
        <v>4699959</v>
      </c>
      <c r="U800" s="12">
        <f t="shared" ref="U800:U801" si="1565">185*E800</f>
        <v>180467.5</v>
      </c>
      <c r="V800" s="12">
        <f t="shared" ref="V800:V801" si="1566">34*E800</f>
        <v>33167</v>
      </c>
      <c r="W800" s="12">
        <f t="shared" si="1529"/>
        <v>344511.67709999997</v>
      </c>
      <c r="X800" s="12">
        <f t="shared" si="1530"/>
        <v>16476355.177099999</v>
      </c>
      <c r="Y800" s="9" t="s">
        <v>2244</v>
      </c>
      <c r="Z800" s="15">
        <v>0</v>
      </c>
      <c r="AA800" s="15">
        <v>0</v>
      </c>
      <c r="AB800" s="15">
        <v>0</v>
      </c>
      <c r="AC800" s="15">
        <v>0</v>
      </c>
      <c r="AD800" s="41"/>
    </row>
    <row r="801" spans="1:30" s="6" customFormat="1" ht="93.75" customHeight="1" x14ac:dyDescent="0.25">
      <c r="A801" s="38">
        <f>IF(OR(D801=0,D801=""),"",COUNTA($D$380:D801))</f>
        <v>364</v>
      </c>
      <c r="B801" s="9" t="s">
        <v>1362</v>
      </c>
      <c r="C801" s="11" t="s">
        <v>1363</v>
      </c>
      <c r="D801" s="15">
        <v>1973</v>
      </c>
      <c r="E801" s="12">
        <v>677.5</v>
      </c>
      <c r="F801" s="12">
        <v>380.9</v>
      </c>
      <c r="G801" s="12">
        <v>296.60000000000002</v>
      </c>
      <c r="H801" s="9" t="s">
        <v>39</v>
      </c>
      <c r="I801" s="9"/>
      <c r="J801" s="9"/>
      <c r="K801" s="9"/>
      <c r="L801" s="12">
        <f t="shared" si="1558"/>
        <v>502027.5</v>
      </c>
      <c r="M801" s="12">
        <f t="shared" si="1559"/>
        <v>2239137.5</v>
      </c>
      <c r="N801" s="12">
        <f t="shared" si="1560"/>
        <v>510835</v>
      </c>
      <c r="O801" s="12">
        <f t="shared" si="1561"/>
        <v>461377.5</v>
      </c>
      <c r="P801" s="12">
        <f t="shared" si="1562"/>
        <v>390240</v>
      </c>
      <c r="Q801" s="12"/>
      <c r="R801" s="12">
        <f t="shared" si="1563"/>
        <v>3687632.5</v>
      </c>
      <c r="S801" s="12"/>
      <c r="T801" s="12">
        <f t="shared" si="1564"/>
        <v>3264195</v>
      </c>
      <c r="U801" s="12">
        <f t="shared" si="1565"/>
        <v>125337.5</v>
      </c>
      <c r="V801" s="12">
        <f t="shared" si="1566"/>
        <v>23035</v>
      </c>
      <c r="W801" s="12">
        <f t="shared" si="1529"/>
        <v>239268.74549999999</v>
      </c>
      <c r="X801" s="12">
        <f t="shared" si="1530"/>
        <v>11443086.2455</v>
      </c>
      <c r="Y801" s="9" t="s">
        <v>2244</v>
      </c>
      <c r="Z801" s="15">
        <v>0</v>
      </c>
      <c r="AA801" s="15">
        <v>0</v>
      </c>
      <c r="AB801" s="15">
        <v>0</v>
      </c>
      <c r="AC801" s="15">
        <v>0</v>
      </c>
      <c r="AD801" s="41"/>
    </row>
    <row r="802" spans="1:30" s="6" customFormat="1" ht="93.75" customHeight="1" x14ac:dyDescent="0.25">
      <c r="A802" s="64"/>
      <c r="B802" s="9"/>
      <c r="C802" s="66"/>
      <c r="D802" s="67"/>
      <c r="E802" s="68">
        <f>SUM(E791:E801)</f>
        <v>21668.999999999996</v>
      </c>
      <c r="F802" s="68">
        <f t="shared" ref="F802:G802" si="1567">SUM(F791:F801)</f>
        <v>11976.5</v>
      </c>
      <c r="G802" s="68">
        <f t="shared" si="1567"/>
        <v>9692.5</v>
      </c>
      <c r="H802" s="65"/>
      <c r="I802" s="65"/>
      <c r="J802" s="65"/>
      <c r="K802" s="65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5"/>
      <c r="X802" s="68">
        <f t="shared" ref="X802" si="1568">SUM(X791:X801)</f>
        <v>228716239.77899998</v>
      </c>
      <c r="Y802" s="68"/>
      <c r="Z802" s="68">
        <f t="shared" ref="Z802" si="1569">SUM(Z791:Z801)</f>
        <v>0</v>
      </c>
      <c r="AA802" s="68">
        <f t="shared" ref="AA802" si="1570">SUM(AA791:AA801)</f>
        <v>0</v>
      </c>
      <c r="AB802" s="68">
        <f t="shared" ref="AB802" si="1571">SUM(AB791:AB801)</f>
        <v>0</v>
      </c>
      <c r="AC802" s="68">
        <f t="shared" ref="AC802" si="1572">SUM(AC791:AC801)</f>
        <v>0</v>
      </c>
      <c r="AD802" s="41"/>
    </row>
    <row r="803" spans="1:30" s="6" customFormat="1" ht="93.75" customHeight="1" x14ac:dyDescent="0.25">
      <c r="A803" s="38"/>
      <c r="B803" s="91"/>
      <c r="C803" s="39" t="s">
        <v>2146</v>
      </c>
      <c r="D803" s="15"/>
      <c r="E803" s="40">
        <f>E382+E388+E398+E405+E460+E471+E484+E491+E494+E503+E631+E644+E672+E676+E690+E694+E699+E720+E726+E731+E735+E750+E755+E763+E767+E772+E775+E782+E789+E802</f>
        <v>1179574.3699999999</v>
      </c>
      <c r="F803" s="40">
        <f t="shared" ref="F803:G803" si="1573">F382+F388+F398+F405+F460+F471+F484+F491+F494+F503+F631+F644+F672+F676+F690+F694+F699+F720+F726+F731+F735+F750+F755+F763+F767+F772+F775+F782+F789+F802</f>
        <v>852828.17000000016</v>
      </c>
      <c r="G803" s="40">
        <f t="shared" si="1573"/>
        <v>141829.71999999994</v>
      </c>
      <c r="H803" s="9"/>
      <c r="I803" s="9"/>
      <c r="J803" s="9"/>
      <c r="K803" s="9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9"/>
      <c r="X803" s="40">
        <f>X382+X388+X398+X405+X460+X471+X484+X491+X494+X503+X631+X644+X672+X676+X690+X694+X699+X720+X726+X731+X735+X750+X755+X763+X767+X772+X775+X782+X789+X802</f>
        <v>7966161009.2497683</v>
      </c>
      <c r="Y803" s="40"/>
      <c r="Z803" s="40"/>
      <c r="AA803" s="40"/>
      <c r="AB803" s="40"/>
      <c r="AC803" s="40"/>
      <c r="AD803" s="41"/>
    </row>
    <row r="804" spans="1:30" s="6" customFormat="1" ht="93.75" customHeight="1" x14ac:dyDescent="0.25">
      <c r="A804" s="38"/>
      <c r="B804" s="91"/>
      <c r="C804" s="39" t="s">
        <v>2144</v>
      </c>
      <c r="D804" s="15"/>
      <c r="E804" s="12"/>
      <c r="F804" s="12"/>
      <c r="G804" s="12"/>
      <c r="H804" s="9"/>
      <c r="I804" s="9"/>
      <c r="J804" s="9"/>
      <c r="K804" s="9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9"/>
      <c r="X804" s="12"/>
      <c r="Y804" s="12"/>
      <c r="Z804" s="12"/>
      <c r="AA804" s="12"/>
      <c r="AB804" s="12"/>
      <c r="AC804" s="12"/>
      <c r="AD804" s="41"/>
    </row>
    <row r="805" spans="1:30" s="6" customFormat="1" ht="93.75" customHeight="1" x14ac:dyDescent="0.25">
      <c r="A805" s="71"/>
      <c r="B805" s="9"/>
      <c r="C805" s="72" t="s">
        <v>2196</v>
      </c>
      <c r="D805" s="73"/>
      <c r="E805" s="74"/>
      <c r="F805" s="74"/>
      <c r="G805" s="74"/>
      <c r="H805" s="75"/>
      <c r="I805" s="75"/>
      <c r="J805" s="75"/>
      <c r="K805" s="75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41"/>
    </row>
    <row r="806" spans="1:30" s="6" customFormat="1" ht="93.75" customHeight="1" x14ac:dyDescent="0.25">
      <c r="A806" s="38">
        <f>IF(OR(D806=0,D806=""),"",COUNTA($D$806:D806))</f>
        <v>1</v>
      </c>
      <c r="B806" s="9" t="s">
        <v>1364</v>
      </c>
      <c r="C806" s="11" t="s">
        <v>1365</v>
      </c>
      <c r="D806" s="15">
        <v>1978</v>
      </c>
      <c r="E806" s="12">
        <v>1478.3</v>
      </c>
      <c r="F806" s="12">
        <v>1334.2</v>
      </c>
      <c r="G806" s="12">
        <v>86.6</v>
      </c>
      <c r="H806" s="9" t="s">
        <v>36</v>
      </c>
      <c r="I806" s="9"/>
      <c r="J806" s="9"/>
      <c r="K806" s="9"/>
      <c r="L806" s="12"/>
      <c r="M806" s="12"/>
      <c r="N806" s="12"/>
      <c r="O806" s="12"/>
      <c r="P806" s="12"/>
      <c r="Q806" s="12"/>
      <c r="R806" s="12">
        <f t="shared" ref="R806:R807" si="1574">5443*E806</f>
        <v>8046386.8999999994</v>
      </c>
      <c r="S806" s="12"/>
      <c r="T806" s="12"/>
      <c r="U806" s="12"/>
      <c r="V806" s="12"/>
      <c r="W806" s="9"/>
      <c r="X806" s="12">
        <f t="shared" ref="X806:X807" si="1575">L806+M806+N806+O806+P806+Q806+R806+S806+T806+U806+V806+W806</f>
        <v>8046386.8999999994</v>
      </c>
      <c r="Y806" s="9" t="s">
        <v>2245</v>
      </c>
      <c r="Z806" s="15">
        <v>0</v>
      </c>
      <c r="AA806" s="15">
        <v>0</v>
      </c>
      <c r="AB806" s="15">
        <v>0</v>
      </c>
      <c r="AC806" s="15">
        <v>0</v>
      </c>
      <c r="AD806" s="41"/>
    </row>
    <row r="807" spans="1:30" s="6" customFormat="1" ht="93.75" customHeight="1" x14ac:dyDescent="0.25">
      <c r="A807" s="38">
        <f>IF(OR(D807=0,D807=""),"",COUNTA($D$806:D807))</f>
        <v>2</v>
      </c>
      <c r="B807" s="9" t="s">
        <v>1366</v>
      </c>
      <c r="C807" s="11" t="s">
        <v>1367</v>
      </c>
      <c r="D807" s="15">
        <v>1983</v>
      </c>
      <c r="E807" s="12">
        <v>438.3</v>
      </c>
      <c r="F807" s="12">
        <v>206.3</v>
      </c>
      <c r="G807" s="12">
        <v>42</v>
      </c>
      <c r="H807" s="9" t="s">
        <v>39</v>
      </c>
      <c r="I807" s="9"/>
      <c r="J807" s="9"/>
      <c r="K807" s="9"/>
      <c r="L807" s="12"/>
      <c r="M807" s="12"/>
      <c r="N807" s="12"/>
      <c r="O807" s="12"/>
      <c r="P807" s="12"/>
      <c r="Q807" s="12"/>
      <c r="R807" s="12">
        <f t="shared" si="1574"/>
        <v>2385666.9</v>
      </c>
      <c r="S807" s="12"/>
      <c r="T807" s="12"/>
      <c r="U807" s="12"/>
      <c r="V807" s="12"/>
      <c r="W807" s="12"/>
      <c r="X807" s="12">
        <f t="shared" si="1575"/>
        <v>2385666.9</v>
      </c>
      <c r="Y807" s="9" t="s">
        <v>2245</v>
      </c>
      <c r="Z807" s="15">
        <v>0</v>
      </c>
      <c r="AA807" s="15">
        <v>0</v>
      </c>
      <c r="AB807" s="15">
        <v>0</v>
      </c>
      <c r="AC807" s="15">
        <v>0</v>
      </c>
      <c r="AD807" s="41"/>
    </row>
    <row r="808" spans="1:30" s="6" customFormat="1" ht="93.75" customHeight="1" x14ac:dyDescent="0.25">
      <c r="A808" s="38" t="str">
        <f>IF(OR(D808=0,D808=""),"",COUNTA($D$806:D808))</f>
        <v/>
      </c>
      <c r="B808" s="9"/>
      <c r="C808" s="39"/>
      <c r="D808" s="15"/>
      <c r="E808" s="40">
        <f>SUM(E806:E807)</f>
        <v>1916.6</v>
      </c>
      <c r="F808" s="40">
        <f t="shared" ref="F808:G808" si="1576">SUM(F806:F807)</f>
        <v>1540.5</v>
      </c>
      <c r="G808" s="40">
        <f t="shared" si="1576"/>
        <v>128.6</v>
      </c>
      <c r="H808" s="9"/>
      <c r="I808" s="9"/>
      <c r="J808" s="9"/>
      <c r="K808" s="9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40">
        <f t="shared" ref="X808" si="1577">SUM(X806:X807)</f>
        <v>10432053.799999999</v>
      </c>
      <c r="Y808" s="40"/>
      <c r="Z808" s="40">
        <f t="shared" ref="Z808" si="1578">SUM(Z806:Z807)</f>
        <v>0</v>
      </c>
      <c r="AA808" s="40">
        <f t="shared" ref="AA808" si="1579">SUM(AA806:AA807)</f>
        <v>0</v>
      </c>
      <c r="AB808" s="40">
        <f t="shared" ref="AB808" si="1580">SUM(AB806:AB807)</f>
        <v>0</v>
      </c>
      <c r="AC808" s="40">
        <f t="shared" ref="AC808" si="1581">SUM(AC806:AC807)</f>
        <v>0</v>
      </c>
      <c r="AD808" s="41"/>
    </row>
    <row r="809" spans="1:30" s="6" customFormat="1" ht="93.75" customHeight="1" x14ac:dyDescent="0.25">
      <c r="A809" s="38" t="str">
        <f>IF(OR(D809=0,D809=""),"",COUNTA($D$806:D809))</f>
        <v/>
      </c>
      <c r="B809" s="9"/>
      <c r="C809" s="39" t="s">
        <v>2221</v>
      </c>
      <c r="D809" s="15"/>
      <c r="E809" s="12"/>
      <c r="F809" s="12"/>
      <c r="G809" s="12"/>
      <c r="H809" s="9"/>
      <c r="I809" s="9"/>
      <c r="J809" s="9"/>
      <c r="K809" s="9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41"/>
    </row>
    <row r="810" spans="1:30" s="6" customFormat="1" ht="93.75" customHeight="1" x14ac:dyDescent="0.25">
      <c r="A810" s="38">
        <f>IF(OR(D810=0,D810=""),"",COUNTA($D$806:D810))</f>
        <v>3</v>
      </c>
      <c r="B810" s="9" t="s">
        <v>1368</v>
      </c>
      <c r="C810" s="11" t="s">
        <v>1369</v>
      </c>
      <c r="D810" s="15">
        <v>1977</v>
      </c>
      <c r="E810" s="12">
        <v>469.7</v>
      </c>
      <c r="F810" s="12">
        <v>381.9</v>
      </c>
      <c r="G810" s="12">
        <v>0</v>
      </c>
      <c r="H810" s="9" t="s">
        <v>39</v>
      </c>
      <c r="I810" s="9"/>
      <c r="J810" s="9"/>
      <c r="K810" s="9"/>
      <c r="L810" s="12"/>
      <c r="M810" s="12"/>
      <c r="N810" s="12"/>
      <c r="O810" s="12"/>
      <c r="P810" s="12"/>
      <c r="Q810" s="12"/>
      <c r="R810" s="12">
        <f>5443*E810</f>
        <v>2556577.1</v>
      </c>
      <c r="S810" s="12"/>
      <c r="T810" s="12"/>
      <c r="U810" s="12"/>
      <c r="V810" s="12"/>
      <c r="W810" s="12"/>
      <c r="X810" s="12">
        <f>L810+M810+N810+O810+P810+Q810+R810+S810+T810+U810+V810+W810</f>
        <v>2556577.1</v>
      </c>
      <c r="Y810" s="9" t="s">
        <v>2245</v>
      </c>
      <c r="Z810" s="15">
        <v>0</v>
      </c>
      <c r="AA810" s="15">
        <v>0</v>
      </c>
      <c r="AB810" s="15">
        <v>0</v>
      </c>
      <c r="AC810" s="15">
        <v>0</v>
      </c>
      <c r="AD810" s="41"/>
    </row>
    <row r="811" spans="1:30" s="6" customFormat="1" ht="93.75" customHeight="1" x14ac:dyDescent="0.25">
      <c r="A811" s="38" t="str">
        <f>IF(OR(D811=0,D811=""),"",COUNTA($D$806:D811))</f>
        <v/>
      </c>
      <c r="B811" s="9"/>
      <c r="C811" s="39"/>
      <c r="D811" s="15"/>
      <c r="E811" s="40">
        <f>SUM(E810)</f>
        <v>469.7</v>
      </c>
      <c r="F811" s="40">
        <f t="shared" ref="F811:G811" si="1582">SUM(F810)</f>
        <v>381.9</v>
      </c>
      <c r="G811" s="40">
        <f t="shared" si="1582"/>
        <v>0</v>
      </c>
      <c r="H811" s="9"/>
      <c r="I811" s="9"/>
      <c r="J811" s="9"/>
      <c r="K811" s="9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40">
        <f t="shared" ref="X811" si="1583">SUM(X810)</f>
        <v>2556577.1</v>
      </c>
      <c r="Y811" s="40"/>
      <c r="Z811" s="40">
        <f t="shared" ref="Z811" si="1584">SUM(Z810)</f>
        <v>0</v>
      </c>
      <c r="AA811" s="40">
        <f t="shared" ref="AA811" si="1585">SUM(AA810)</f>
        <v>0</v>
      </c>
      <c r="AB811" s="40">
        <f t="shared" ref="AB811" si="1586">SUM(AB810)</f>
        <v>0</v>
      </c>
      <c r="AC811" s="40">
        <f t="shared" ref="AC811" si="1587">SUM(AC810)</f>
        <v>0</v>
      </c>
      <c r="AD811" s="41"/>
    </row>
    <row r="812" spans="1:30" s="6" customFormat="1" ht="93.75" customHeight="1" x14ac:dyDescent="0.25">
      <c r="A812" s="38" t="str">
        <f>IF(OR(D812=0,D812=""),"",COUNTA($D$806:D812))</f>
        <v/>
      </c>
      <c r="B812" s="9"/>
      <c r="C812" s="39" t="s">
        <v>2222</v>
      </c>
      <c r="D812" s="15"/>
      <c r="E812" s="12"/>
      <c r="F812" s="12"/>
      <c r="G812" s="12"/>
      <c r="H812" s="9"/>
      <c r="I812" s="9"/>
      <c r="J812" s="9"/>
      <c r="K812" s="9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41"/>
    </row>
    <row r="813" spans="1:30" s="6" customFormat="1" ht="93.75" customHeight="1" x14ac:dyDescent="0.25">
      <c r="A813" s="38">
        <f>IF(OR(D813=0,D813=""),"",COUNTA($D$806:D813))</f>
        <v>4</v>
      </c>
      <c r="B813" s="9" t="s">
        <v>1370</v>
      </c>
      <c r="C813" s="11" t="s">
        <v>1371</v>
      </c>
      <c r="D813" s="15">
        <v>1976</v>
      </c>
      <c r="E813" s="12">
        <v>751.6</v>
      </c>
      <c r="F813" s="12">
        <v>693.6</v>
      </c>
      <c r="G813" s="12">
        <v>58</v>
      </c>
      <c r="H813" s="9" t="s">
        <v>39</v>
      </c>
      <c r="I813" s="9"/>
      <c r="J813" s="9"/>
      <c r="K813" s="9"/>
      <c r="L813" s="12"/>
      <c r="M813" s="12"/>
      <c r="N813" s="12"/>
      <c r="O813" s="12"/>
      <c r="P813" s="12"/>
      <c r="Q813" s="12"/>
      <c r="R813" s="12">
        <f t="shared" ref="R813:R821" si="1588">5443*E813</f>
        <v>4090958.8000000003</v>
      </c>
      <c r="S813" s="12"/>
      <c r="T813" s="12"/>
      <c r="U813" s="12"/>
      <c r="V813" s="12"/>
      <c r="W813" s="12"/>
      <c r="X813" s="12">
        <f t="shared" ref="X813:X821" si="1589">L813+M813+N813+O813+P813+Q813+R813+S813+T813+U813+V813+W813</f>
        <v>4090958.8000000003</v>
      </c>
      <c r="Y813" s="9" t="s">
        <v>2245</v>
      </c>
      <c r="Z813" s="15">
        <v>0</v>
      </c>
      <c r="AA813" s="15">
        <v>0</v>
      </c>
      <c r="AB813" s="15">
        <v>0</v>
      </c>
      <c r="AC813" s="15">
        <v>0</v>
      </c>
      <c r="AD813" s="41"/>
    </row>
    <row r="814" spans="1:30" s="6" customFormat="1" ht="93.75" customHeight="1" x14ac:dyDescent="0.25">
      <c r="A814" s="38">
        <f>IF(OR(D814=0,D814=""),"",COUNTA($D$806:D814))</f>
        <v>5</v>
      </c>
      <c r="B814" s="9" t="s">
        <v>1372</v>
      </c>
      <c r="C814" s="11" t="s">
        <v>1373</v>
      </c>
      <c r="D814" s="15">
        <v>1976</v>
      </c>
      <c r="E814" s="12">
        <v>419.7</v>
      </c>
      <c r="F814" s="12">
        <v>372.6</v>
      </c>
      <c r="G814" s="12">
        <v>47.1</v>
      </c>
      <c r="H814" s="9" t="s">
        <v>39</v>
      </c>
      <c r="I814" s="9"/>
      <c r="J814" s="9"/>
      <c r="K814" s="9"/>
      <c r="L814" s="12"/>
      <c r="M814" s="12"/>
      <c r="N814" s="12"/>
      <c r="O814" s="12"/>
      <c r="P814" s="12"/>
      <c r="Q814" s="12"/>
      <c r="R814" s="12">
        <f t="shared" si="1588"/>
        <v>2284427.1</v>
      </c>
      <c r="S814" s="12"/>
      <c r="T814" s="12"/>
      <c r="U814" s="12"/>
      <c r="V814" s="12"/>
      <c r="W814" s="12"/>
      <c r="X814" s="12">
        <f t="shared" si="1589"/>
        <v>2284427.1</v>
      </c>
      <c r="Y814" s="9" t="s">
        <v>2245</v>
      </c>
      <c r="Z814" s="15">
        <v>0</v>
      </c>
      <c r="AA814" s="15">
        <v>0</v>
      </c>
      <c r="AB814" s="15">
        <v>0</v>
      </c>
      <c r="AC814" s="15">
        <v>0</v>
      </c>
      <c r="AD814" s="41"/>
    </row>
    <row r="815" spans="1:30" s="6" customFormat="1" ht="93.75" customHeight="1" x14ac:dyDescent="0.25">
      <c r="A815" s="38">
        <f>IF(OR(D815=0,D815=""),"",COUNTA($D$806:D815))</f>
        <v>6</v>
      </c>
      <c r="B815" s="9" t="s">
        <v>1374</v>
      </c>
      <c r="C815" s="11" t="s">
        <v>1375</v>
      </c>
      <c r="D815" s="15">
        <v>1977</v>
      </c>
      <c r="E815" s="12">
        <v>853.7</v>
      </c>
      <c r="F815" s="12">
        <v>696.1</v>
      </c>
      <c r="G815" s="12">
        <v>157.6</v>
      </c>
      <c r="H815" s="9" t="s">
        <v>39</v>
      </c>
      <c r="I815" s="9"/>
      <c r="J815" s="9"/>
      <c r="K815" s="9"/>
      <c r="L815" s="12"/>
      <c r="M815" s="12"/>
      <c r="N815" s="12"/>
      <c r="O815" s="12"/>
      <c r="P815" s="12"/>
      <c r="Q815" s="12"/>
      <c r="R815" s="12">
        <f t="shared" si="1588"/>
        <v>4646689.1000000006</v>
      </c>
      <c r="S815" s="12"/>
      <c r="T815" s="12"/>
      <c r="U815" s="12"/>
      <c r="V815" s="12"/>
      <c r="W815" s="12"/>
      <c r="X815" s="12">
        <f t="shared" si="1589"/>
        <v>4646689.1000000006</v>
      </c>
      <c r="Y815" s="9" t="s">
        <v>2245</v>
      </c>
      <c r="Z815" s="15">
        <v>0</v>
      </c>
      <c r="AA815" s="15">
        <v>0</v>
      </c>
      <c r="AB815" s="15">
        <v>0</v>
      </c>
      <c r="AC815" s="15">
        <v>0</v>
      </c>
      <c r="AD815" s="41"/>
    </row>
    <row r="816" spans="1:30" s="6" customFormat="1" ht="93.75" customHeight="1" x14ac:dyDescent="0.25">
      <c r="A816" s="38">
        <f>IF(OR(D816=0,D816=""),"",COUNTA($D$806:D816))</f>
        <v>7</v>
      </c>
      <c r="B816" s="9" t="s">
        <v>1376</v>
      </c>
      <c r="C816" s="11" t="s">
        <v>1377</v>
      </c>
      <c r="D816" s="15">
        <v>1977</v>
      </c>
      <c r="E816" s="12">
        <v>413.5</v>
      </c>
      <c r="F816" s="12">
        <v>377.6</v>
      </c>
      <c r="G816" s="12">
        <v>35.9</v>
      </c>
      <c r="H816" s="9" t="s">
        <v>39</v>
      </c>
      <c r="I816" s="9"/>
      <c r="J816" s="9"/>
      <c r="K816" s="9"/>
      <c r="L816" s="12"/>
      <c r="M816" s="12"/>
      <c r="N816" s="12"/>
      <c r="O816" s="12"/>
      <c r="P816" s="12"/>
      <c r="Q816" s="12"/>
      <c r="R816" s="12">
        <f t="shared" si="1588"/>
        <v>2250680.5</v>
      </c>
      <c r="S816" s="12"/>
      <c r="T816" s="12"/>
      <c r="U816" s="12"/>
      <c r="V816" s="12"/>
      <c r="W816" s="12"/>
      <c r="X816" s="12">
        <f t="shared" si="1589"/>
        <v>2250680.5</v>
      </c>
      <c r="Y816" s="9" t="s">
        <v>2245</v>
      </c>
      <c r="Z816" s="15">
        <v>0</v>
      </c>
      <c r="AA816" s="15">
        <v>0</v>
      </c>
      <c r="AB816" s="15">
        <v>0</v>
      </c>
      <c r="AC816" s="15">
        <v>0</v>
      </c>
      <c r="AD816" s="41"/>
    </row>
    <row r="817" spans="1:30" s="7" customFormat="1" ht="93.75" customHeight="1" x14ac:dyDescent="0.25">
      <c r="A817" s="38">
        <f>IF(OR(D817=0,D817=""),"",COUNTA($D$806:D817))</f>
        <v>8</v>
      </c>
      <c r="B817" s="9" t="s">
        <v>1378</v>
      </c>
      <c r="C817" s="11" t="s">
        <v>1379</v>
      </c>
      <c r="D817" s="15">
        <v>1977</v>
      </c>
      <c r="E817" s="12">
        <v>289.89999999999998</v>
      </c>
      <c r="F817" s="12">
        <v>265</v>
      </c>
      <c r="G817" s="12">
        <v>24.9</v>
      </c>
      <c r="H817" s="9" t="s">
        <v>39</v>
      </c>
      <c r="I817" s="9"/>
      <c r="J817" s="9"/>
      <c r="K817" s="9"/>
      <c r="L817" s="12"/>
      <c r="M817" s="12"/>
      <c r="N817" s="12"/>
      <c r="O817" s="12"/>
      <c r="P817" s="12"/>
      <c r="Q817" s="12"/>
      <c r="R817" s="12">
        <f t="shared" si="1588"/>
        <v>1577925.7</v>
      </c>
      <c r="S817" s="12"/>
      <c r="T817" s="12"/>
      <c r="U817" s="12"/>
      <c r="V817" s="12"/>
      <c r="W817" s="12"/>
      <c r="X817" s="12">
        <f t="shared" si="1589"/>
        <v>1577925.7</v>
      </c>
      <c r="Y817" s="9" t="s">
        <v>2245</v>
      </c>
      <c r="Z817" s="15">
        <v>0</v>
      </c>
      <c r="AA817" s="15">
        <v>0</v>
      </c>
      <c r="AB817" s="15">
        <v>0</v>
      </c>
      <c r="AC817" s="15">
        <v>0</v>
      </c>
    </row>
    <row r="818" spans="1:30" s="6" customFormat="1" ht="93.75" customHeight="1" x14ac:dyDescent="0.25">
      <c r="A818" s="38">
        <f>IF(OR(D818=0,D818=""),"",COUNTA($D$806:D818))</f>
        <v>9</v>
      </c>
      <c r="B818" s="9" t="s">
        <v>1380</v>
      </c>
      <c r="C818" s="11" t="s">
        <v>1381</v>
      </c>
      <c r="D818" s="15">
        <v>1977</v>
      </c>
      <c r="E818" s="12">
        <v>281.89999999999998</v>
      </c>
      <c r="F818" s="12">
        <v>257.7</v>
      </c>
      <c r="G818" s="12">
        <v>24.2</v>
      </c>
      <c r="H818" s="9" t="s">
        <v>39</v>
      </c>
      <c r="I818" s="9"/>
      <c r="J818" s="9"/>
      <c r="K818" s="9"/>
      <c r="L818" s="12"/>
      <c r="M818" s="12"/>
      <c r="N818" s="12"/>
      <c r="O818" s="12"/>
      <c r="P818" s="12"/>
      <c r="Q818" s="12"/>
      <c r="R818" s="12">
        <f t="shared" si="1588"/>
        <v>1534381.7</v>
      </c>
      <c r="S818" s="12"/>
      <c r="T818" s="12"/>
      <c r="U818" s="12"/>
      <c r="V818" s="12"/>
      <c r="W818" s="12"/>
      <c r="X818" s="12">
        <f t="shared" si="1589"/>
        <v>1534381.7</v>
      </c>
      <c r="Y818" s="9" t="s">
        <v>2245</v>
      </c>
      <c r="Z818" s="15">
        <v>0</v>
      </c>
      <c r="AA818" s="15">
        <v>0</v>
      </c>
      <c r="AB818" s="15">
        <v>0</v>
      </c>
      <c r="AC818" s="15">
        <v>0</v>
      </c>
      <c r="AD818" s="41"/>
    </row>
    <row r="819" spans="1:30" s="6" customFormat="1" ht="93.75" customHeight="1" x14ac:dyDescent="0.25">
      <c r="A819" s="38">
        <f>IF(OR(D819=0,D819=""),"",COUNTA($D$806:D819))</f>
        <v>10</v>
      </c>
      <c r="B819" s="9" t="s">
        <v>1382</v>
      </c>
      <c r="C819" s="11" t="s">
        <v>1383</v>
      </c>
      <c r="D819" s="15">
        <v>1977</v>
      </c>
      <c r="E819" s="12">
        <v>281.60000000000002</v>
      </c>
      <c r="F819" s="12">
        <v>257.39999999999998</v>
      </c>
      <c r="G819" s="12">
        <v>24.2</v>
      </c>
      <c r="H819" s="9" t="s">
        <v>39</v>
      </c>
      <c r="I819" s="9"/>
      <c r="J819" s="9"/>
      <c r="K819" s="9"/>
      <c r="L819" s="12"/>
      <c r="M819" s="12"/>
      <c r="N819" s="12"/>
      <c r="O819" s="12"/>
      <c r="P819" s="12"/>
      <c r="Q819" s="12"/>
      <c r="R819" s="12">
        <f t="shared" si="1588"/>
        <v>1532748.8</v>
      </c>
      <c r="S819" s="12"/>
      <c r="T819" s="12"/>
      <c r="U819" s="12"/>
      <c r="V819" s="12"/>
      <c r="W819" s="12"/>
      <c r="X819" s="12">
        <f t="shared" si="1589"/>
        <v>1532748.8</v>
      </c>
      <c r="Y819" s="9" t="s">
        <v>2245</v>
      </c>
      <c r="Z819" s="15">
        <v>0</v>
      </c>
      <c r="AA819" s="15">
        <v>0</v>
      </c>
      <c r="AB819" s="15">
        <v>0</v>
      </c>
      <c r="AC819" s="15">
        <v>0</v>
      </c>
      <c r="AD819" s="41"/>
    </row>
    <row r="820" spans="1:30" s="6" customFormat="1" ht="93.75" customHeight="1" x14ac:dyDescent="0.25">
      <c r="A820" s="38">
        <f>IF(OR(D820=0,D820=""),"",COUNTA($D$806:D820))</f>
        <v>11</v>
      </c>
      <c r="B820" s="9" t="s">
        <v>1384</v>
      </c>
      <c r="C820" s="11" t="s">
        <v>1385</v>
      </c>
      <c r="D820" s="15">
        <v>1977</v>
      </c>
      <c r="E820" s="12">
        <v>413.5</v>
      </c>
      <c r="F820" s="12">
        <v>377.8</v>
      </c>
      <c r="G820" s="12">
        <v>35.700000000000003</v>
      </c>
      <c r="H820" s="9" t="s">
        <v>39</v>
      </c>
      <c r="I820" s="9"/>
      <c r="J820" s="9"/>
      <c r="K820" s="9"/>
      <c r="L820" s="12"/>
      <c r="M820" s="12"/>
      <c r="N820" s="12"/>
      <c r="O820" s="12"/>
      <c r="P820" s="12"/>
      <c r="Q820" s="12"/>
      <c r="R820" s="12">
        <f t="shared" si="1588"/>
        <v>2250680.5</v>
      </c>
      <c r="S820" s="12"/>
      <c r="T820" s="12"/>
      <c r="U820" s="12"/>
      <c r="V820" s="12"/>
      <c r="W820" s="12"/>
      <c r="X820" s="12">
        <f t="shared" si="1589"/>
        <v>2250680.5</v>
      </c>
      <c r="Y820" s="9" t="s">
        <v>2245</v>
      </c>
      <c r="Z820" s="15">
        <v>0</v>
      </c>
      <c r="AA820" s="15">
        <v>0</v>
      </c>
      <c r="AB820" s="15">
        <v>0</v>
      </c>
      <c r="AC820" s="15">
        <v>0</v>
      </c>
      <c r="AD820" s="41"/>
    </row>
    <row r="821" spans="1:30" s="6" customFormat="1" ht="93.75" customHeight="1" x14ac:dyDescent="0.25">
      <c r="A821" s="38">
        <f>IF(OR(D821=0,D821=""),"",COUNTA($D$806:D821))</f>
        <v>12</v>
      </c>
      <c r="B821" s="9" t="s">
        <v>1386</v>
      </c>
      <c r="C821" s="11" t="s">
        <v>1387</v>
      </c>
      <c r="D821" s="15">
        <v>1979</v>
      </c>
      <c r="E821" s="12">
        <v>291.39999999999998</v>
      </c>
      <c r="F821" s="9">
        <v>267.2</v>
      </c>
      <c r="G821" s="9">
        <v>24.2</v>
      </c>
      <c r="H821" s="9" t="s">
        <v>39</v>
      </c>
      <c r="I821" s="9"/>
      <c r="J821" s="9"/>
      <c r="K821" s="9"/>
      <c r="L821" s="12"/>
      <c r="M821" s="12"/>
      <c r="N821" s="12"/>
      <c r="O821" s="12"/>
      <c r="P821" s="12"/>
      <c r="Q821" s="12"/>
      <c r="R821" s="12">
        <f t="shared" si="1588"/>
        <v>1586090.2</v>
      </c>
      <c r="S821" s="12"/>
      <c r="T821" s="12"/>
      <c r="U821" s="12"/>
      <c r="V821" s="12"/>
      <c r="W821" s="12"/>
      <c r="X821" s="12">
        <f t="shared" si="1589"/>
        <v>1586090.2</v>
      </c>
      <c r="Y821" s="9" t="s">
        <v>2245</v>
      </c>
      <c r="Z821" s="15">
        <v>0</v>
      </c>
      <c r="AA821" s="15">
        <v>0</v>
      </c>
      <c r="AB821" s="15">
        <v>0</v>
      </c>
      <c r="AC821" s="15">
        <v>0</v>
      </c>
      <c r="AD821" s="41"/>
    </row>
    <row r="822" spans="1:30" s="6" customFormat="1" ht="93.75" customHeight="1" x14ac:dyDescent="0.25">
      <c r="A822" s="38" t="str">
        <f>IF(OR(D822=0,D822=""),"",COUNTA($D$806:D822))</f>
        <v/>
      </c>
      <c r="B822" s="9"/>
      <c r="C822" s="39"/>
      <c r="D822" s="15"/>
      <c r="E822" s="40">
        <f>SUM(E813:E821)</f>
        <v>3996.8</v>
      </c>
      <c r="F822" s="40">
        <f t="shared" ref="F822:G822" si="1590">SUM(F813:F821)</f>
        <v>3565</v>
      </c>
      <c r="G822" s="40">
        <f t="shared" si="1590"/>
        <v>431.7999999999999</v>
      </c>
      <c r="H822" s="9"/>
      <c r="I822" s="9"/>
      <c r="J822" s="9"/>
      <c r="K822" s="9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40">
        <f t="shared" ref="X822" si="1591">SUM(X813:X821)</f>
        <v>21754582.399999999</v>
      </c>
      <c r="Y822" s="40"/>
      <c r="Z822" s="40">
        <f t="shared" ref="Z822" si="1592">SUM(Z813:Z821)</f>
        <v>0</v>
      </c>
      <c r="AA822" s="40">
        <f t="shared" ref="AA822" si="1593">SUM(AA813:AA821)</f>
        <v>0</v>
      </c>
      <c r="AB822" s="40">
        <f t="shared" ref="AB822" si="1594">SUM(AB813:AB821)</f>
        <v>0</v>
      </c>
      <c r="AC822" s="40">
        <f t="shared" ref="AC822" si="1595">SUM(AC813:AC821)</f>
        <v>0</v>
      </c>
      <c r="AD822" s="41"/>
    </row>
    <row r="823" spans="1:30" s="6" customFormat="1" ht="93.75" customHeight="1" x14ac:dyDescent="0.25">
      <c r="A823" s="38" t="str">
        <f>IF(OR(D823=0,D823=""),"",COUNTA($D$806:D823))</f>
        <v/>
      </c>
      <c r="B823" s="9"/>
      <c r="C823" s="39" t="s">
        <v>2223</v>
      </c>
      <c r="D823" s="15"/>
      <c r="E823" s="12"/>
      <c r="F823" s="12"/>
      <c r="G823" s="12"/>
      <c r="H823" s="9"/>
      <c r="I823" s="9"/>
      <c r="J823" s="9"/>
      <c r="K823" s="9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41"/>
    </row>
    <row r="824" spans="1:30" s="6" customFormat="1" ht="93.75" customHeight="1" x14ac:dyDescent="0.25">
      <c r="A824" s="38">
        <f>IF(OR(D824=0,D824=""),"",COUNTA($D$806:D824))</f>
        <v>13</v>
      </c>
      <c r="B824" s="9" t="s">
        <v>1388</v>
      </c>
      <c r="C824" s="11" t="s">
        <v>1389</v>
      </c>
      <c r="D824" s="15">
        <v>1976</v>
      </c>
      <c r="E824" s="12">
        <v>706.8</v>
      </c>
      <c r="F824" s="9">
        <v>466.9</v>
      </c>
      <c r="G824" s="9">
        <v>0</v>
      </c>
      <c r="H824" s="9" t="s">
        <v>39</v>
      </c>
      <c r="I824" s="9"/>
      <c r="J824" s="9"/>
      <c r="K824" s="9"/>
      <c r="L824" s="12"/>
      <c r="M824" s="12"/>
      <c r="N824" s="12"/>
      <c r="O824" s="12"/>
      <c r="P824" s="12"/>
      <c r="Q824" s="12"/>
      <c r="R824" s="12">
        <f t="shared" ref="R824:R829" si="1596">5443*E824</f>
        <v>3847112.4</v>
      </c>
      <c r="S824" s="12"/>
      <c r="T824" s="12"/>
      <c r="U824" s="12"/>
      <c r="V824" s="12"/>
      <c r="W824" s="12"/>
      <c r="X824" s="12">
        <f t="shared" ref="X824:X835" si="1597">L824+M824+N824+O824+P824+Q824+R824+S824+T824+U824+V824+W824</f>
        <v>3847112.4</v>
      </c>
      <c r="Y824" s="9" t="s">
        <v>2245</v>
      </c>
      <c r="Z824" s="15">
        <v>0</v>
      </c>
      <c r="AA824" s="15">
        <v>0</v>
      </c>
      <c r="AB824" s="15">
        <v>0</v>
      </c>
      <c r="AC824" s="15">
        <v>0</v>
      </c>
      <c r="AD824" s="41"/>
    </row>
    <row r="825" spans="1:30" s="6" customFormat="1" ht="93.75" customHeight="1" x14ac:dyDescent="0.25">
      <c r="A825" s="38">
        <f>IF(OR(D825=0,D825=""),"",COUNTA($D$806:D825))</f>
        <v>14</v>
      </c>
      <c r="B825" s="9" t="s">
        <v>1390</v>
      </c>
      <c r="C825" s="11" t="s">
        <v>1391</v>
      </c>
      <c r="D825" s="15">
        <v>1976</v>
      </c>
      <c r="E825" s="12">
        <v>694.6</v>
      </c>
      <c r="F825" s="9">
        <v>455.6</v>
      </c>
      <c r="G825" s="9">
        <v>0</v>
      </c>
      <c r="H825" s="9" t="s">
        <v>39</v>
      </c>
      <c r="I825" s="9"/>
      <c r="J825" s="9"/>
      <c r="K825" s="9"/>
      <c r="L825" s="12"/>
      <c r="M825" s="12"/>
      <c r="N825" s="12"/>
      <c r="O825" s="12"/>
      <c r="P825" s="12"/>
      <c r="Q825" s="12"/>
      <c r="R825" s="12">
        <f t="shared" si="1596"/>
        <v>3780707.8000000003</v>
      </c>
      <c r="S825" s="12"/>
      <c r="T825" s="12"/>
      <c r="U825" s="12"/>
      <c r="V825" s="12"/>
      <c r="W825" s="12"/>
      <c r="X825" s="12">
        <f t="shared" si="1597"/>
        <v>3780707.8000000003</v>
      </c>
      <c r="Y825" s="9" t="s">
        <v>2245</v>
      </c>
      <c r="Z825" s="15">
        <v>0</v>
      </c>
      <c r="AA825" s="15">
        <v>0</v>
      </c>
      <c r="AB825" s="15">
        <v>0</v>
      </c>
      <c r="AC825" s="15">
        <v>0</v>
      </c>
      <c r="AD825" s="41"/>
    </row>
    <row r="826" spans="1:30" s="6" customFormat="1" ht="93.75" customHeight="1" x14ac:dyDescent="0.25">
      <c r="A826" s="38">
        <f>IF(OR(D826=0,D826=""),"",COUNTA($D$806:D826))</f>
        <v>15</v>
      </c>
      <c r="B826" s="9" t="s">
        <v>1392</v>
      </c>
      <c r="C826" s="11" t="s">
        <v>1393</v>
      </c>
      <c r="D826" s="15">
        <v>1977</v>
      </c>
      <c r="E826" s="12">
        <v>752.8</v>
      </c>
      <c r="F826" s="9">
        <v>694.7</v>
      </c>
      <c r="G826" s="12">
        <v>0</v>
      </c>
      <c r="H826" s="9" t="s">
        <v>39</v>
      </c>
      <c r="I826" s="9"/>
      <c r="J826" s="9"/>
      <c r="K826" s="9"/>
      <c r="L826" s="12"/>
      <c r="M826" s="12"/>
      <c r="N826" s="12"/>
      <c r="O826" s="12"/>
      <c r="P826" s="12"/>
      <c r="Q826" s="12"/>
      <c r="R826" s="12">
        <f t="shared" si="1596"/>
        <v>4097490.4</v>
      </c>
      <c r="S826" s="12"/>
      <c r="T826" s="12"/>
      <c r="U826" s="12"/>
      <c r="V826" s="12"/>
      <c r="W826" s="12"/>
      <c r="X826" s="12">
        <f t="shared" si="1597"/>
        <v>4097490.4</v>
      </c>
      <c r="Y826" s="9" t="s">
        <v>2245</v>
      </c>
      <c r="Z826" s="15">
        <v>0</v>
      </c>
      <c r="AA826" s="15">
        <v>0</v>
      </c>
      <c r="AB826" s="15">
        <v>0</v>
      </c>
      <c r="AC826" s="15">
        <v>0</v>
      </c>
      <c r="AD826" s="41"/>
    </row>
    <row r="827" spans="1:30" s="6" customFormat="1" ht="93.75" customHeight="1" x14ac:dyDescent="0.25">
      <c r="A827" s="38">
        <f>IF(OR(D827=0,D827=""),"",COUNTA($D$806:D827))</f>
        <v>16</v>
      </c>
      <c r="B827" s="9" t="s">
        <v>1394</v>
      </c>
      <c r="C827" s="11" t="s">
        <v>1395</v>
      </c>
      <c r="D827" s="15">
        <v>1977</v>
      </c>
      <c r="E827" s="12">
        <v>345.6</v>
      </c>
      <c r="F827" s="12">
        <v>294.89999999999998</v>
      </c>
      <c r="G827" s="9">
        <v>0</v>
      </c>
      <c r="H827" s="9" t="s">
        <v>39</v>
      </c>
      <c r="I827" s="9"/>
      <c r="J827" s="9"/>
      <c r="K827" s="9"/>
      <c r="L827" s="12"/>
      <c r="M827" s="12"/>
      <c r="N827" s="12"/>
      <c r="O827" s="12"/>
      <c r="P827" s="12"/>
      <c r="Q827" s="12"/>
      <c r="R827" s="12">
        <f t="shared" si="1596"/>
        <v>1881100.8</v>
      </c>
      <c r="S827" s="12"/>
      <c r="T827" s="12"/>
      <c r="U827" s="12"/>
      <c r="V827" s="12"/>
      <c r="W827" s="12"/>
      <c r="X827" s="12">
        <f t="shared" si="1597"/>
        <v>1881100.8</v>
      </c>
      <c r="Y827" s="9" t="s">
        <v>2245</v>
      </c>
      <c r="Z827" s="15">
        <v>0</v>
      </c>
      <c r="AA827" s="15">
        <v>0</v>
      </c>
      <c r="AB827" s="15">
        <v>0</v>
      </c>
      <c r="AC827" s="15">
        <v>0</v>
      </c>
      <c r="AD827" s="41"/>
    </row>
    <row r="828" spans="1:30" s="6" customFormat="1" ht="93.75" customHeight="1" x14ac:dyDescent="0.25">
      <c r="A828" s="38">
        <f>IF(OR(D828=0,D828=""),"",COUNTA($D$806:D828))</f>
        <v>17</v>
      </c>
      <c r="B828" s="9" t="s">
        <v>1396</v>
      </c>
      <c r="C828" s="11" t="s">
        <v>1397</v>
      </c>
      <c r="D828" s="15">
        <v>1977</v>
      </c>
      <c r="E828" s="12">
        <v>685.5</v>
      </c>
      <c r="F828" s="9">
        <v>439.2</v>
      </c>
      <c r="G828" s="9">
        <v>0</v>
      </c>
      <c r="H828" s="9" t="s">
        <v>39</v>
      </c>
      <c r="I828" s="9"/>
      <c r="J828" s="9"/>
      <c r="K828" s="9"/>
      <c r="L828" s="12"/>
      <c r="M828" s="12"/>
      <c r="N828" s="12"/>
      <c r="O828" s="12"/>
      <c r="P828" s="12"/>
      <c r="Q828" s="12"/>
      <c r="R828" s="12">
        <f t="shared" si="1596"/>
        <v>3731176.5</v>
      </c>
      <c r="S828" s="12"/>
      <c r="T828" s="12"/>
      <c r="U828" s="12"/>
      <c r="V828" s="12"/>
      <c r="W828" s="12"/>
      <c r="X828" s="12">
        <f t="shared" si="1597"/>
        <v>3731176.5</v>
      </c>
      <c r="Y828" s="9" t="s">
        <v>2245</v>
      </c>
      <c r="Z828" s="15">
        <v>0</v>
      </c>
      <c r="AA828" s="15">
        <v>0</v>
      </c>
      <c r="AB828" s="15">
        <v>0</v>
      </c>
      <c r="AC828" s="15">
        <v>0</v>
      </c>
      <c r="AD828" s="41"/>
    </row>
    <row r="829" spans="1:30" s="6" customFormat="1" ht="93.75" customHeight="1" x14ac:dyDescent="0.25">
      <c r="A829" s="38">
        <f>IF(OR(D829=0,D829=""),"",COUNTA($D$806:D829))</f>
        <v>18</v>
      </c>
      <c r="B829" s="9" t="s">
        <v>1398</v>
      </c>
      <c r="C829" s="11" t="s">
        <v>1399</v>
      </c>
      <c r="D829" s="15">
        <v>1977</v>
      </c>
      <c r="E829" s="12">
        <v>716.2</v>
      </c>
      <c r="F829" s="9">
        <v>515.5</v>
      </c>
      <c r="G829" s="9">
        <v>0</v>
      </c>
      <c r="H829" s="9" t="s">
        <v>39</v>
      </c>
      <c r="I829" s="9"/>
      <c r="J829" s="9"/>
      <c r="K829" s="9"/>
      <c r="L829" s="12"/>
      <c r="M829" s="12"/>
      <c r="N829" s="12"/>
      <c r="O829" s="12"/>
      <c r="P829" s="12"/>
      <c r="Q829" s="12"/>
      <c r="R829" s="12">
        <f t="shared" si="1596"/>
        <v>3898276.6</v>
      </c>
      <c r="S829" s="12"/>
      <c r="T829" s="12"/>
      <c r="U829" s="12"/>
      <c r="V829" s="12"/>
      <c r="W829" s="12"/>
      <c r="X829" s="12">
        <f t="shared" si="1597"/>
        <v>3898276.6</v>
      </c>
      <c r="Y829" s="9" t="s">
        <v>2245</v>
      </c>
      <c r="Z829" s="15">
        <v>0</v>
      </c>
      <c r="AA829" s="15">
        <v>0</v>
      </c>
      <c r="AB829" s="15">
        <v>0</v>
      </c>
      <c r="AC829" s="15">
        <v>0</v>
      </c>
      <c r="AD829" s="41"/>
    </row>
    <row r="830" spans="1:30" s="6" customFormat="1" ht="93.75" customHeight="1" x14ac:dyDescent="0.25">
      <c r="A830" s="38">
        <f>IF(OR(D830=0,D830=""),"",COUNTA($D$806:D830))</f>
        <v>19</v>
      </c>
      <c r="B830" s="9" t="s">
        <v>1400</v>
      </c>
      <c r="C830" s="11" t="s">
        <v>1401</v>
      </c>
      <c r="D830" s="15">
        <v>1978</v>
      </c>
      <c r="E830" s="12">
        <v>753</v>
      </c>
      <c r="F830" s="12">
        <v>645.4</v>
      </c>
      <c r="G830" s="12">
        <v>0</v>
      </c>
      <c r="H830" s="9" t="s">
        <v>102</v>
      </c>
      <c r="I830" s="9"/>
      <c r="J830" s="9"/>
      <c r="K830" s="9"/>
      <c r="L830" s="12"/>
      <c r="M830" s="12"/>
      <c r="N830" s="12"/>
      <c r="O830" s="12"/>
      <c r="P830" s="12"/>
      <c r="Q830" s="12"/>
      <c r="R830" s="12">
        <f t="shared" ref="R830:R831" si="1598">2340*E830</f>
        <v>1762020</v>
      </c>
      <c r="S830" s="12"/>
      <c r="T830" s="12"/>
      <c r="U830" s="12"/>
      <c r="V830" s="12"/>
      <c r="W830" s="12"/>
      <c r="X830" s="12">
        <f t="shared" si="1597"/>
        <v>1762020</v>
      </c>
      <c r="Y830" s="9" t="s">
        <v>2245</v>
      </c>
      <c r="Z830" s="15">
        <v>0</v>
      </c>
      <c r="AA830" s="15">
        <v>0</v>
      </c>
      <c r="AB830" s="15">
        <v>0</v>
      </c>
      <c r="AC830" s="15">
        <v>0</v>
      </c>
      <c r="AD830" s="41"/>
    </row>
    <row r="831" spans="1:30" s="6" customFormat="1" ht="93.75" customHeight="1" x14ac:dyDescent="0.25">
      <c r="A831" s="38">
        <f>IF(OR(D831=0,D831=""),"",COUNTA($D$806:D831))</f>
        <v>20</v>
      </c>
      <c r="B831" s="9" t="s">
        <v>1402</v>
      </c>
      <c r="C831" s="11" t="s">
        <v>1403</v>
      </c>
      <c r="D831" s="15">
        <v>1978</v>
      </c>
      <c r="E831" s="12">
        <v>4265.6000000000004</v>
      </c>
      <c r="F831" s="9">
        <v>3265.6</v>
      </c>
      <c r="G831" s="9">
        <v>0</v>
      </c>
      <c r="H831" s="9" t="s">
        <v>48</v>
      </c>
      <c r="I831" s="9"/>
      <c r="J831" s="9"/>
      <c r="K831" s="9"/>
      <c r="L831" s="12"/>
      <c r="M831" s="12"/>
      <c r="N831" s="12"/>
      <c r="O831" s="12"/>
      <c r="P831" s="12"/>
      <c r="Q831" s="12"/>
      <c r="R831" s="12">
        <f t="shared" si="1598"/>
        <v>9981504</v>
      </c>
      <c r="S831" s="12"/>
      <c r="T831" s="12"/>
      <c r="U831" s="12"/>
      <c r="V831" s="12"/>
      <c r="W831" s="12"/>
      <c r="X831" s="12">
        <f t="shared" si="1597"/>
        <v>9981504</v>
      </c>
      <c r="Y831" s="9" t="s">
        <v>2245</v>
      </c>
      <c r="Z831" s="15">
        <v>0</v>
      </c>
      <c r="AA831" s="15">
        <v>0</v>
      </c>
      <c r="AB831" s="15">
        <v>0</v>
      </c>
      <c r="AC831" s="15">
        <v>0</v>
      </c>
      <c r="AD831" s="41"/>
    </row>
    <row r="832" spans="1:30" s="6" customFormat="1" ht="93.75" customHeight="1" x14ac:dyDescent="0.25">
      <c r="A832" s="38">
        <f>IF(OR(D832=0,D832=""),"",COUNTA($D$806:D832))</f>
        <v>21</v>
      </c>
      <c r="B832" s="9" t="s">
        <v>1404</v>
      </c>
      <c r="C832" s="11" t="s">
        <v>1405</v>
      </c>
      <c r="D832" s="15">
        <v>1979</v>
      </c>
      <c r="E832" s="12">
        <v>730.3</v>
      </c>
      <c r="F832" s="9">
        <v>580</v>
      </c>
      <c r="G832" s="9">
        <v>0</v>
      </c>
      <c r="H832" s="9" t="s">
        <v>39</v>
      </c>
      <c r="I832" s="9"/>
      <c r="J832" s="9"/>
      <c r="K832" s="9"/>
      <c r="L832" s="12"/>
      <c r="M832" s="12"/>
      <c r="N832" s="12"/>
      <c r="O832" s="12"/>
      <c r="P832" s="12"/>
      <c r="Q832" s="12"/>
      <c r="R832" s="12">
        <f t="shared" ref="R832:R835" si="1599">5443*E832</f>
        <v>3975022.9</v>
      </c>
      <c r="S832" s="12"/>
      <c r="T832" s="12"/>
      <c r="U832" s="12"/>
      <c r="V832" s="12"/>
      <c r="W832" s="12"/>
      <c r="X832" s="12">
        <f t="shared" si="1597"/>
        <v>3975022.9</v>
      </c>
      <c r="Y832" s="9" t="s">
        <v>2245</v>
      </c>
      <c r="Z832" s="15">
        <v>0</v>
      </c>
      <c r="AA832" s="15">
        <v>0</v>
      </c>
      <c r="AB832" s="15">
        <v>0</v>
      </c>
      <c r="AC832" s="15">
        <v>0</v>
      </c>
      <c r="AD832" s="41"/>
    </row>
    <row r="833" spans="1:30" s="6" customFormat="1" ht="93.75" customHeight="1" x14ac:dyDescent="0.25">
      <c r="A833" s="38">
        <f>IF(OR(D833=0,D833=""),"",COUNTA($D$806:D833))</f>
        <v>22</v>
      </c>
      <c r="B833" s="9" t="s">
        <v>1406</v>
      </c>
      <c r="C833" s="11" t="s">
        <v>1407</v>
      </c>
      <c r="D833" s="15">
        <v>1979</v>
      </c>
      <c r="E833" s="12">
        <v>716.7</v>
      </c>
      <c r="F833" s="12">
        <v>469</v>
      </c>
      <c r="G833" s="9">
        <v>0</v>
      </c>
      <c r="H833" s="9" t="s">
        <v>39</v>
      </c>
      <c r="I833" s="9"/>
      <c r="J833" s="9"/>
      <c r="K833" s="9"/>
      <c r="L833" s="12"/>
      <c r="M833" s="12"/>
      <c r="N833" s="12"/>
      <c r="O833" s="12"/>
      <c r="P833" s="12"/>
      <c r="Q833" s="12"/>
      <c r="R833" s="12">
        <f t="shared" si="1599"/>
        <v>3900998.1</v>
      </c>
      <c r="S833" s="12"/>
      <c r="T833" s="12"/>
      <c r="U833" s="12"/>
      <c r="V833" s="12"/>
      <c r="W833" s="12"/>
      <c r="X833" s="12">
        <f t="shared" si="1597"/>
        <v>3900998.1</v>
      </c>
      <c r="Y833" s="9" t="s">
        <v>2245</v>
      </c>
      <c r="Z833" s="15">
        <v>0</v>
      </c>
      <c r="AA833" s="15">
        <v>0</v>
      </c>
      <c r="AB833" s="15">
        <v>0</v>
      </c>
      <c r="AC833" s="15">
        <v>0</v>
      </c>
      <c r="AD833" s="41"/>
    </row>
    <row r="834" spans="1:30" s="6" customFormat="1" ht="93.75" customHeight="1" x14ac:dyDescent="0.25">
      <c r="A834" s="38">
        <f>IF(OR(D834=0,D834=""),"",COUNTA($D$806:D834))</f>
        <v>23</v>
      </c>
      <c r="B834" s="9" t="s">
        <v>1408</v>
      </c>
      <c r="C834" s="11" t="s">
        <v>1409</v>
      </c>
      <c r="D834" s="15">
        <v>1979</v>
      </c>
      <c r="E834" s="12">
        <v>1219.8</v>
      </c>
      <c r="F834" s="12">
        <v>1099.2</v>
      </c>
      <c r="G834" s="9">
        <v>0</v>
      </c>
      <c r="H834" s="9" t="s">
        <v>36</v>
      </c>
      <c r="I834" s="9"/>
      <c r="J834" s="9"/>
      <c r="K834" s="9"/>
      <c r="L834" s="12"/>
      <c r="M834" s="12"/>
      <c r="N834" s="12"/>
      <c r="O834" s="12"/>
      <c r="P834" s="12"/>
      <c r="Q834" s="12"/>
      <c r="R834" s="12">
        <f t="shared" si="1599"/>
        <v>6639371.3999999994</v>
      </c>
      <c r="S834" s="12"/>
      <c r="T834" s="12"/>
      <c r="U834" s="12"/>
      <c r="V834" s="12"/>
      <c r="W834" s="12"/>
      <c r="X834" s="12">
        <f t="shared" si="1597"/>
        <v>6639371.3999999994</v>
      </c>
      <c r="Y834" s="9" t="s">
        <v>2245</v>
      </c>
      <c r="Z834" s="15">
        <v>0</v>
      </c>
      <c r="AA834" s="15">
        <v>0</v>
      </c>
      <c r="AB834" s="15">
        <v>0</v>
      </c>
      <c r="AC834" s="15">
        <v>0</v>
      </c>
      <c r="AD834" s="41"/>
    </row>
    <row r="835" spans="1:30" s="6" customFormat="1" ht="93.75" customHeight="1" x14ac:dyDescent="0.25">
      <c r="A835" s="38">
        <f>IF(OR(D835=0,D835=""),"",COUNTA($D$806:D835))</f>
        <v>24</v>
      </c>
      <c r="B835" s="9" t="s">
        <v>1410</v>
      </c>
      <c r="C835" s="11" t="s">
        <v>1411</v>
      </c>
      <c r="D835" s="15">
        <v>1979</v>
      </c>
      <c r="E835" s="12">
        <v>395.6</v>
      </c>
      <c r="F835" s="9">
        <v>361.8</v>
      </c>
      <c r="G835" s="9">
        <v>0</v>
      </c>
      <c r="H835" s="9" t="s">
        <v>39</v>
      </c>
      <c r="I835" s="9"/>
      <c r="J835" s="9"/>
      <c r="K835" s="9"/>
      <c r="L835" s="12"/>
      <c r="M835" s="12"/>
      <c r="N835" s="12"/>
      <c r="O835" s="12"/>
      <c r="P835" s="12"/>
      <c r="Q835" s="12"/>
      <c r="R835" s="12">
        <f t="shared" si="1599"/>
        <v>2153250.8000000003</v>
      </c>
      <c r="S835" s="12"/>
      <c r="T835" s="12"/>
      <c r="U835" s="12"/>
      <c r="V835" s="12"/>
      <c r="W835" s="12"/>
      <c r="X835" s="12">
        <f t="shared" si="1597"/>
        <v>2153250.8000000003</v>
      </c>
      <c r="Y835" s="9" t="s">
        <v>2245</v>
      </c>
      <c r="Z835" s="15">
        <v>0</v>
      </c>
      <c r="AA835" s="15">
        <v>0</v>
      </c>
      <c r="AB835" s="15">
        <v>0</v>
      </c>
      <c r="AC835" s="15">
        <v>0</v>
      </c>
      <c r="AD835" s="41"/>
    </row>
    <row r="836" spans="1:30" s="6" customFormat="1" ht="93.75" customHeight="1" x14ac:dyDescent="0.25">
      <c r="A836" s="38" t="str">
        <f>IF(OR(D836=0,D836=""),"",COUNTA($D$806:D836))</f>
        <v/>
      </c>
      <c r="B836" s="9"/>
      <c r="C836" s="39"/>
      <c r="D836" s="15"/>
      <c r="E836" s="40">
        <f>SUM(E824:E835)</f>
        <v>11982.5</v>
      </c>
      <c r="F836" s="40">
        <f t="shared" ref="F836:G836" si="1600">SUM(F824:F835)</f>
        <v>9287.7999999999993</v>
      </c>
      <c r="G836" s="40">
        <f t="shared" si="1600"/>
        <v>0</v>
      </c>
      <c r="H836" s="9"/>
      <c r="I836" s="9"/>
      <c r="J836" s="9"/>
      <c r="K836" s="9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40">
        <f t="shared" ref="X836" si="1601">SUM(X824:X835)</f>
        <v>49648031.699999996</v>
      </c>
      <c r="Y836" s="40"/>
      <c r="Z836" s="40">
        <f t="shared" ref="Z836" si="1602">SUM(Z824:Z835)</f>
        <v>0</v>
      </c>
      <c r="AA836" s="40">
        <f t="shared" ref="AA836" si="1603">SUM(AA824:AA835)</f>
        <v>0</v>
      </c>
      <c r="AB836" s="40">
        <f t="shared" ref="AB836" si="1604">SUM(AB824:AB835)</f>
        <v>0</v>
      </c>
      <c r="AC836" s="40">
        <f t="shared" ref="AC836" si="1605">SUM(AC824:AC835)</f>
        <v>0</v>
      </c>
      <c r="AD836" s="41"/>
    </row>
    <row r="837" spans="1:30" s="6" customFormat="1" ht="93.75" customHeight="1" x14ac:dyDescent="0.25">
      <c r="A837" s="38" t="str">
        <f>IF(OR(D837=0,D837=""),"",COUNTA($D$806:D837))</f>
        <v/>
      </c>
      <c r="B837" s="9"/>
      <c r="C837" s="39" t="s">
        <v>2257</v>
      </c>
      <c r="D837" s="15"/>
      <c r="E837" s="12"/>
      <c r="F837" s="12"/>
      <c r="G837" s="12"/>
      <c r="H837" s="9"/>
      <c r="I837" s="9"/>
      <c r="J837" s="9"/>
      <c r="K837" s="9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41"/>
    </row>
    <row r="838" spans="1:30" s="6" customFormat="1" ht="93.75" customHeight="1" x14ac:dyDescent="0.25">
      <c r="A838" s="38">
        <f>IF(OR(D838=0,D838=""),"",COUNTA($D$806:D838))</f>
        <v>25</v>
      </c>
      <c r="B838" s="9" t="s">
        <v>1412</v>
      </c>
      <c r="C838" s="11" t="s">
        <v>1413</v>
      </c>
      <c r="D838" s="15">
        <v>1976</v>
      </c>
      <c r="E838" s="12">
        <v>6931.6</v>
      </c>
      <c r="F838" s="12">
        <v>3219.6</v>
      </c>
      <c r="G838" s="12">
        <v>3712</v>
      </c>
      <c r="H838" s="9" t="s">
        <v>497</v>
      </c>
      <c r="I838" s="9"/>
      <c r="J838" s="9"/>
      <c r="K838" s="9"/>
      <c r="L838" s="12"/>
      <c r="M838" s="12"/>
      <c r="N838" s="12"/>
      <c r="O838" s="12"/>
      <c r="P838" s="12"/>
      <c r="Q838" s="12"/>
      <c r="R838" s="12">
        <f>1165*E838</f>
        <v>8075314</v>
      </c>
      <c r="S838" s="12"/>
      <c r="T838" s="12"/>
      <c r="U838" s="12"/>
      <c r="V838" s="12"/>
      <c r="W838" s="12"/>
      <c r="X838" s="12">
        <f t="shared" ref="X838:X895" si="1606">L838+M838+N838+O838+P838+Q838+R838+S838+T838+U838+V838+W838</f>
        <v>8075314</v>
      </c>
      <c r="Y838" s="9" t="s">
        <v>2245</v>
      </c>
      <c r="Z838" s="15">
        <v>0</v>
      </c>
      <c r="AA838" s="15">
        <v>0</v>
      </c>
      <c r="AB838" s="15">
        <v>0</v>
      </c>
      <c r="AC838" s="15">
        <v>0</v>
      </c>
      <c r="AD838" s="41"/>
    </row>
    <row r="839" spans="1:30" s="7" customFormat="1" ht="93.75" customHeight="1" x14ac:dyDescent="0.25">
      <c r="A839" s="38">
        <f>IF(OR(D839=0,D839=""),"",COUNTA($D$806:D839))</f>
        <v>26</v>
      </c>
      <c r="B839" s="9" t="s">
        <v>1414</v>
      </c>
      <c r="C839" s="11" t="s">
        <v>1415</v>
      </c>
      <c r="D839" s="15">
        <v>1976</v>
      </c>
      <c r="E839" s="12">
        <v>6011.42</v>
      </c>
      <c r="F839" s="12">
        <v>4425.32</v>
      </c>
      <c r="G839" s="12">
        <v>1585</v>
      </c>
      <c r="H839" s="9" t="s">
        <v>48</v>
      </c>
      <c r="I839" s="9"/>
      <c r="J839" s="9"/>
      <c r="K839" s="9"/>
      <c r="L839" s="12"/>
      <c r="M839" s="12"/>
      <c r="N839" s="12"/>
      <c r="O839" s="12"/>
      <c r="P839" s="12"/>
      <c r="Q839" s="12"/>
      <c r="R839" s="12">
        <f t="shared" ref="R839:R848" si="1607">2340*E839</f>
        <v>14066722.800000001</v>
      </c>
      <c r="S839" s="12"/>
      <c r="T839" s="12"/>
      <c r="U839" s="12"/>
      <c r="V839" s="12"/>
      <c r="W839" s="9"/>
      <c r="X839" s="12">
        <f t="shared" si="1606"/>
        <v>14066722.800000001</v>
      </c>
      <c r="Y839" s="9" t="s">
        <v>2245</v>
      </c>
      <c r="Z839" s="15">
        <v>0</v>
      </c>
      <c r="AA839" s="15">
        <v>0</v>
      </c>
      <c r="AB839" s="15">
        <v>0</v>
      </c>
      <c r="AC839" s="15">
        <v>0</v>
      </c>
    </row>
    <row r="840" spans="1:30" s="7" customFormat="1" ht="93.75" customHeight="1" x14ac:dyDescent="0.25">
      <c r="A840" s="38">
        <f>IF(OR(D840=0,D840=""),"",COUNTA($D$806:D840))</f>
        <v>27</v>
      </c>
      <c r="B840" s="9" t="s">
        <v>1416</v>
      </c>
      <c r="C840" s="11" t="s">
        <v>1417</v>
      </c>
      <c r="D840" s="15">
        <v>1976</v>
      </c>
      <c r="E840" s="12">
        <v>3754.2</v>
      </c>
      <c r="F840" s="12">
        <v>2712.9</v>
      </c>
      <c r="G840" s="12">
        <v>1041.0999999999999</v>
      </c>
      <c r="H840" s="9" t="s">
        <v>48</v>
      </c>
      <c r="I840" s="9"/>
      <c r="J840" s="9"/>
      <c r="K840" s="9"/>
      <c r="L840" s="12"/>
      <c r="M840" s="12"/>
      <c r="N840" s="12"/>
      <c r="O840" s="12"/>
      <c r="P840" s="12"/>
      <c r="Q840" s="12"/>
      <c r="R840" s="12">
        <f t="shared" si="1607"/>
        <v>8784828</v>
      </c>
      <c r="S840" s="12"/>
      <c r="T840" s="12"/>
      <c r="U840" s="12"/>
      <c r="V840" s="12"/>
      <c r="W840" s="12"/>
      <c r="X840" s="12">
        <f t="shared" si="1606"/>
        <v>8784828</v>
      </c>
      <c r="Y840" s="9" t="s">
        <v>2245</v>
      </c>
      <c r="Z840" s="15">
        <v>0</v>
      </c>
      <c r="AA840" s="15">
        <v>0</v>
      </c>
      <c r="AB840" s="15">
        <v>0</v>
      </c>
      <c r="AC840" s="15">
        <v>0</v>
      </c>
    </row>
    <row r="841" spans="1:30" s="7" customFormat="1" ht="93.75" customHeight="1" x14ac:dyDescent="0.25">
      <c r="A841" s="38">
        <f>IF(OR(D841=0,D841=""),"",COUNTA($D$806:D841))</f>
        <v>28</v>
      </c>
      <c r="B841" s="9" t="s">
        <v>1418</v>
      </c>
      <c r="C841" s="11" t="s">
        <v>1419</v>
      </c>
      <c r="D841" s="15">
        <v>1976</v>
      </c>
      <c r="E841" s="12">
        <v>7758.7</v>
      </c>
      <c r="F841" s="12">
        <v>5625.1</v>
      </c>
      <c r="G841" s="12">
        <v>2133.6</v>
      </c>
      <c r="H841" s="9" t="s">
        <v>48</v>
      </c>
      <c r="I841" s="9"/>
      <c r="J841" s="9"/>
      <c r="K841" s="9"/>
      <c r="L841" s="12"/>
      <c r="M841" s="12"/>
      <c r="N841" s="12"/>
      <c r="O841" s="12"/>
      <c r="P841" s="12"/>
      <c r="Q841" s="12"/>
      <c r="R841" s="12">
        <f t="shared" si="1607"/>
        <v>18155358</v>
      </c>
      <c r="S841" s="12"/>
      <c r="T841" s="12"/>
      <c r="U841" s="12"/>
      <c r="V841" s="12"/>
      <c r="W841" s="12"/>
      <c r="X841" s="12">
        <f t="shared" si="1606"/>
        <v>18155358</v>
      </c>
      <c r="Y841" s="9" t="s">
        <v>2245</v>
      </c>
      <c r="Z841" s="15">
        <v>0</v>
      </c>
      <c r="AA841" s="15">
        <v>0</v>
      </c>
      <c r="AB841" s="15">
        <v>0</v>
      </c>
      <c r="AC841" s="15">
        <v>0</v>
      </c>
    </row>
    <row r="842" spans="1:30" s="7" customFormat="1" ht="93.75" customHeight="1" x14ac:dyDescent="0.25">
      <c r="A842" s="38">
        <f>IF(OR(D842=0,D842=""),"",COUNTA($D$806:D842))</f>
        <v>29</v>
      </c>
      <c r="B842" s="9" t="s">
        <v>1420</v>
      </c>
      <c r="C842" s="11" t="s">
        <v>1421</v>
      </c>
      <c r="D842" s="15">
        <v>1976</v>
      </c>
      <c r="E842" s="12">
        <v>5706.84</v>
      </c>
      <c r="F842" s="12">
        <v>4184.04</v>
      </c>
      <c r="G842" s="12">
        <v>1522.8</v>
      </c>
      <c r="H842" s="9" t="s">
        <v>48</v>
      </c>
      <c r="I842" s="9"/>
      <c r="J842" s="9"/>
      <c r="K842" s="9"/>
      <c r="L842" s="12"/>
      <c r="M842" s="12"/>
      <c r="N842" s="12"/>
      <c r="O842" s="12"/>
      <c r="P842" s="12"/>
      <c r="Q842" s="12"/>
      <c r="R842" s="12">
        <f t="shared" si="1607"/>
        <v>13354005.6</v>
      </c>
      <c r="S842" s="12"/>
      <c r="T842" s="12"/>
      <c r="U842" s="12"/>
      <c r="V842" s="12"/>
      <c r="W842" s="12"/>
      <c r="X842" s="12">
        <f t="shared" si="1606"/>
        <v>13354005.6</v>
      </c>
      <c r="Y842" s="9" t="s">
        <v>2245</v>
      </c>
      <c r="Z842" s="15">
        <v>0</v>
      </c>
      <c r="AA842" s="15">
        <v>0</v>
      </c>
      <c r="AB842" s="15">
        <v>0</v>
      </c>
      <c r="AC842" s="15">
        <v>0</v>
      </c>
    </row>
    <row r="843" spans="1:30" s="6" customFormat="1" ht="93.75" customHeight="1" x14ac:dyDescent="0.25">
      <c r="A843" s="38">
        <f>IF(OR(D843=0,D843=""),"",COUNTA($D$806:D843))</f>
        <v>30</v>
      </c>
      <c r="B843" s="9" t="s">
        <v>1422</v>
      </c>
      <c r="C843" s="11" t="s">
        <v>1423</v>
      </c>
      <c r="D843" s="15">
        <v>1976</v>
      </c>
      <c r="E843" s="12">
        <v>5689.6</v>
      </c>
      <c r="F843" s="12">
        <v>4382.8</v>
      </c>
      <c r="G843" s="12">
        <v>1306.8</v>
      </c>
      <c r="H843" s="9" t="s">
        <v>48</v>
      </c>
      <c r="I843" s="9"/>
      <c r="J843" s="9"/>
      <c r="K843" s="9"/>
      <c r="L843" s="12"/>
      <c r="M843" s="12"/>
      <c r="N843" s="12"/>
      <c r="O843" s="12"/>
      <c r="P843" s="12"/>
      <c r="Q843" s="12"/>
      <c r="R843" s="12">
        <f t="shared" si="1607"/>
        <v>13313664</v>
      </c>
      <c r="S843" s="12"/>
      <c r="T843" s="12"/>
      <c r="U843" s="12"/>
      <c r="V843" s="12"/>
      <c r="W843" s="12"/>
      <c r="X843" s="12">
        <f t="shared" si="1606"/>
        <v>13313664</v>
      </c>
      <c r="Y843" s="9" t="s">
        <v>2245</v>
      </c>
      <c r="Z843" s="15">
        <v>0</v>
      </c>
      <c r="AA843" s="15">
        <v>0</v>
      </c>
      <c r="AB843" s="15">
        <v>0</v>
      </c>
      <c r="AC843" s="15">
        <v>0</v>
      </c>
      <c r="AD843" s="41"/>
    </row>
    <row r="844" spans="1:30" s="6" customFormat="1" ht="93.75" customHeight="1" x14ac:dyDescent="0.25">
      <c r="A844" s="38">
        <f>IF(OR(D844=0,D844=""),"",COUNTA($D$806:D844))</f>
        <v>31</v>
      </c>
      <c r="B844" s="9" t="s">
        <v>1424</v>
      </c>
      <c r="C844" s="11" t="s">
        <v>1425</v>
      </c>
      <c r="D844" s="15">
        <v>1976</v>
      </c>
      <c r="E844" s="12">
        <v>6721.56</v>
      </c>
      <c r="F844" s="12">
        <v>5732.6</v>
      </c>
      <c r="G844" s="12">
        <v>988.8</v>
      </c>
      <c r="H844" s="9" t="s">
        <v>48</v>
      </c>
      <c r="I844" s="9"/>
      <c r="J844" s="9"/>
      <c r="K844" s="9"/>
      <c r="L844" s="12"/>
      <c r="M844" s="12"/>
      <c r="N844" s="12"/>
      <c r="O844" s="12"/>
      <c r="P844" s="12"/>
      <c r="Q844" s="12"/>
      <c r="R844" s="12">
        <f t="shared" si="1607"/>
        <v>15728450.4</v>
      </c>
      <c r="S844" s="12"/>
      <c r="T844" s="12"/>
      <c r="U844" s="12"/>
      <c r="V844" s="12"/>
      <c r="W844" s="12"/>
      <c r="X844" s="12">
        <f t="shared" si="1606"/>
        <v>15728450.4</v>
      </c>
      <c r="Y844" s="9" t="s">
        <v>2245</v>
      </c>
      <c r="Z844" s="15">
        <v>0</v>
      </c>
      <c r="AA844" s="15">
        <v>0</v>
      </c>
      <c r="AB844" s="15">
        <v>0</v>
      </c>
      <c r="AC844" s="15">
        <v>0</v>
      </c>
      <c r="AD844" s="41"/>
    </row>
    <row r="845" spans="1:30" s="6" customFormat="1" ht="93.75" customHeight="1" x14ac:dyDescent="0.25">
      <c r="A845" s="38">
        <f>IF(OR(D845=0,D845=""),"",COUNTA($D$806:D845))</f>
        <v>32</v>
      </c>
      <c r="B845" s="9" t="s">
        <v>1426</v>
      </c>
      <c r="C845" s="11" t="s">
        <v>1427</v>
      </c>
      <c r="D845" s="15">
        <v>1976</v>
      </c>
      <c r="E845" s="12">
        <v>7757.32</v>
      </c>
      <c r="F845" s="12">
        <v>5732.62</v>
      </c>
      <c r="G845" s="12">
        <v>2024.7</v>
      </c>
      <c r="H845" s="9" t="s">
        <v>48</v>
      </c>
      <c r="I845" s="9"/>
      <c r="J845" s="9"/>
      <c r="K845" s="9"/>
      <c r="L845" s="12"/>
      <c r="M845" s="12"/>
      <c r="N845" s="12"/>
      <c r="O845" s="12"/>
      <c r="P845" s="12"/>
      <c r="Q845" s="12"/>
      <c r="R845" s="12">
        <f t="shared" si="1607"/>
        <v>18152128.800000001</v>
      </c>
      <c r="S845" s="12"/>
      <c r="T845" s="12"/>
      <c r="U845" s="12"/>
      <c r="V845" s="12"/>
      <c r="W845" s="12"/>
      <c r="X845" s="12">
        <f t="shared" si="1606"/>
        <v>18152128.800000001</v>
      </c>
      <c r="Y845" s="9" t="s">
        <v>2245</v>
      </c>
      <c r="Z845" s="15">
        <v>0</v>
      </c>
      <c r="AA845" s="15">
        <v>0</v>
      </c>
      <c r="AB845" s="15">
        <v>0</v>
      </c>
      <c r="AC845" s="15">
        <v>0</v>
      </c>
      <c r="AD845" s="41"/>
    </row>
    <row r="846" spans="1:30" s="6" customFormat="1" ht="93.75" customHeight="1" x14ac:dyDescent="0.25">
      <c r="A846" s="38">
        <f>IF(OR(D846=0,D846=""),"",COUNTA($D$806:D846))</f>
        <v>33</v>
      </c>
      <c r="B846" s="9" t="s">
        <v>1428</v>
      </c>
      <c r="C846" s="11" t="s">
        <v>1429</v>
      </c>
      <c r="D846" s="15">
        <v>1976</v>
      </c>
      <c r="E846" s="12">
        <v>5950.76</v>
      </c>
      <c r="F846" s="12">
        <v>4398.5600000000004</v>
      </c>
      <c r="G846" s="12">
        <v>1552.2</v>
      </c>
      <c r="H846" s="9" t="s">
        <v>48</v>
      </c>
      <c r="I846" s="9"/>
      <c r="J846" s="9"/>
      <c r="K846" s="9"/>
      <c r="L846" s="12"/>
      <c r="M846" s="12"/>
      <c r="N846" s="12"/>
      <c r="O846" s="12"/>
      <c r="P846" s="12"/>
      <c r="Q846" s="12"/>
      <c r="R846" s="12">
        <f t="shared" si="1607"/>
        <v>13924778.4</v>
      </c>
      <c r="S846" s="12"/>
      <c r="T846" s="12"/>
      <c r="U846" s="12"/>
      <c r="V846" s="12"/>
      <c r="W846" s="12"/>
      <c r="X846" s="12">
        <f t="shared" si="1606"/>
        <v>13924778.4</v>
      </c>
      <c r="Y846" s="9" t="s">
        <v>2245</v>
      </c>
      <c r="Z846" s="15">
        <v>0</v>
      </c>
      <c r="AA846" s="15">
        <v>0</v>
      </c>
      <c r="AB846" s="15">
        <v>0</v>
      </c>
      <c r="AC846" s="15">
        <v>0</v>
      </c>
      <c r="AD846" s="41"/>
    </row>
    <row r="847" spans="1:30" s="6" customFormat="1" ht="93.75" customHeight="1" x14ac:dyDescent="0.25">
      <c r="A847" s="38">
        <f>IF(OR(D847=0,D847=""),"",COUNTA($D$806:D847))</f>
        <v>34</v>
      </c>
      <c r="B847" s="9" t="s">
        <v>1430</v>
      </c>
      <c r="C847" s="11" t="s">
        <v>1431</v>
      </c>
      <c r="D847" s="15">
        <v>1976</v>
      </c>
      <c r="E847" s="12">
        <v>3338.6</v>
      </c>
      <c r="F847" s="12">
        <v>2720</v>
      </c>
      <c r="G847" s="12">
        <v>618.6</v>
      </c>
      <c r="H847" s="9" t="s">
        <v>48</v>
      </c>
      <c r="I847" s="9"/>
      <c r="J847" s="9"/>
      <c r="K847" s="9"/>
      <c r="L847" s="12"/>
      <c r="M847" s="12"/>
      <c r="N847" s="12"/>
      <c r="O847" s="12"/>
      <c r="P847" s="12"/>
      <c r="Q847" s="12"/>
      <c r="R847" s="12">
        <f t="shared" si="1607"/>
        <v>7812324</v>
      </c>
      <c r="S847" s="12"/>
      <c r="T847" s="12"/>
      <c r="U847" s="12"/>
      <c r="V847" s="12"/>
      <c r="W847" s="12"/>
      <c r="X847" s="12">
        <f t="shared" si="1606"/>
        <v>7812324</v>
      </c>
      <c r="Y847" s="9" t="s">
        <v>2245</v>
      </c>
      <c r="Z847" s="15">
        <v>0</v>
      </c>
      <c r="AA847" s="15">
        <v>0</v>
      </c>
      <c r="AB847" s="15">
        <v>0</v>
      </c>
      <c r="AC847" s="15">
        <v>0</v>
      </c>
      <c r="AD847" s="41"/>
    </row>
    <row r="848" spans="1:30" s="6" customFormat="1" ht="93.75" customHeight="1" x14ac:dyDescent="0.25">
      <c r="A848" s="38">
        <f>IF(OR(D848=0,D848=""),"",COUNTA($D$806:D848))</f>
        <v>35</v>
      </c>
      <c r="B848" s="9" t="s">
        <v>1432</v>
      </c>
      <c r="C848" s="11" t="s">
        <v>1433</v>
      </c>
      <c r="D848" s="15">
        <v>1976</v>
      </c>
      <c r="E848" s="12">
        <v>7440.45</v>
      </c>
      <c r="F848" s="12">
        <v>5698.05</v>
      </c>
      <c r="G848" s="12">
        <v>1742.3999999999999</v>
      </c>
      <c r="H848" s="9" t="s">
        <v>48</v>
      </c>
      <c r="I848" s="9"/>
      <c r="J848" s="9"/>
      <c r="K848" s="9"/>
      <c r="L848" s="12"/>
      <c r="M848" s="12"/>
      <c r="N848" s="12"/>
      <c r="O848" s="12"/>
      <c r="P848" s="12"/>
      <c r="Q848" s="12"/>
      <c r="R848" s="12">
        <f t="shared" si="1607"/>
        <v>17410653</v>
      </c>
      <c r="S848" s="12"/>
      <c r="T848" s="12"/>
      <c r="U848" s="12"/>
      <c r="V848" s="12"/>
      <c r="W848" s="12"/>
      <c r="X848" s="12">
        <f t="shared" si="1606"/>
        <v>17410653</v>
      </c>
      <c r="Y848" s="9" t="s">
        <v>2245</v>
      </c>
      <c r="Z848" s="15">
        <v>0</v>
      </c>
      <c r="AA848" s="15">
        <v>0</v>
      </c>
      <c r="AB848" s="15">
        <v>0</v>
      </c>
      <c r="AC848" s="15">
        <v>0</v>
      </c>
      <c r="AD848" s="41"/>
    </row>
    <row r="849" spans="1:30" s="6" customFormat="1" ht="93.75" customHeight="1" x14ac:dyDescent="0.25">
      <c r="A849" s="38">
        <f>IF(OR(D849=0,D849=""),"",COUNTA($D$806:D849))</f>
        <v>36</v>
      </c>
      <c r="B849" s="9" t="s">
        <v>1434</v>
      </c>
      <c r="C849" s="11" t="s">
        <v>1435</v>
      </c>
      <c r="D849" s="15">
        <v>1977</v>
      </c>
      <c r="E849" s="12">
        <v>2885.3</v>
      </c>
      <c r="F849" s="12">
        <v>2357.9</v>
      </c>
      <c r="G849" s="12">
        <v>527.29999999999995</v>
      </c>
      <c r="H849" s="9" t="s">
        <v>497</v>
      </c>
      <c r="I849" s="9"/>
      <c r="J849" s="9"/>
      <c r="K849" s="9"/>
      <c r="L849" s="12"/>
      <c r="M849" s="12"/>
      <c r="N849" s="12"/>
      <c r="O849" s="12"/>
      <c r="P849" s="12"/>
      <c r="Q849" s="12"/>
      <c r="R849" s="12">
        <f t="shared" ref="R849:R850" si="1608">1165*E849</f>
        <v>3361374.5</v>
      </c>
      <c r="S849" s="12"/>
      <c r="T849" s="12"/>
      <c r="U849" s="12"/>
      <c r="V849" s="12"/>
      <c r="W849" s="12"/>
      <c r="X849" s="12">
        <f t="shared" si="1606"/>
        <v>3361374.5</v>
      </c>
      <c r="Y849" s="9" t="s">
        <v>2245</v>
      </c>
      <c r="Z849" s="15">
        <v>0</v>
      </c>
      <c r="AA849" s="15">
        <v>0</v>
      </c>
      <c r="AB849" s="15">
        <v>0</v>
      </c>
      <c r="AC849" s="15">
        <v>0</v>
      </c>
      <c r="AD849" s="41"/>
    </row>
    <row r="850" spans="1:30" s="6" customFormat="1" ht="93.75" customHeight="1" x14ac:dyDescent="0.25">
      <c r="A850" s="38">
        <f>IF(OR(D850=0,D850=""),"",COUNTA($D$806:D850))</f>
        <v>37</v>
      </c>
      <c r="B850" s="9" t="s">
        <v>1436</v>
      </c>
      <c r="C850" s="11" t="s">
        <v>1437</v>
      </c>
      <c r="D850" s="15">
        <v>1977</v>
      </c>
      <c r="E850" s="12">
        <v>2950.3</v>
      </c>
      <c r="F850" s="12">
        <v>2372.1999999999998</v>
      </c>
      <c r="G850" s="12">
        <v>578.29999999999995</v>
      </c>
      <c r="H850" s="9" t="s">
        <v>497</v>
      </c>
      <c r="I850" s="9"/>
      <c r="J850" s="9"/>
      <c r="K850" s="9"/>
      <c r="L850" s="12"/>
      <c r="M850" s="12"/>
      <c r="N850" s="12"/>
      <c r="O850" s="12"/>
      <c r="P850" s="12"/>
      <c r="Q850" s="12"/>
      <c r="R850" s="12">
        <f t="shared" si="1608"/>
        <v>3437099.5</v>
      </c>
      <c r="S850" s="12"/>
      <c r="T850" s="12"/>
      <c r="U850" s="12"/>
      <c r="V850" s="12"/>
      <c r="W850" s="12"/>
      <c r="X850" s="12">
        <f t="shared" si="1606"/>
        <v>3437099.5</v>
      </c>
      <c r="Y850" s="9" t="s">
        <v>2245</v>
      </c>
      <c r="Z850" s="15">
        <v>0</v>
      </c>
      <c r="AA850" s="15">
        <v>0</v>
      </c>
      <c r="AB850" s="15">
        <v>0</v>
      </c>
      <c r="AC850" s="15">
        <v>0</v>
      </c>
      <c r="AD850" s="41"/>
    </row>
    <row r="851" spans="1:30" s="6" customFormat="1" ht="93.75" customHeight="1" x14ac:dyDescent="0.25">
      <c r="A851" s="38">
        <f>IF(OR(D851=0,D851=""),"",COUNTA($D$806:D851))</f>
        <v>38</v>
      </c>
      <c r="B851" s="9" t="s">
        <v>1438</v>
      </c>
      <c r="C851" s="11" t="s">
        <v>1439</v>
      </c>
      <c r="D851" s="15">
        <v>1977</v>
      </c>
      <c r="E851" s="12">
        <v>4587.08</v>
      </c>
      <c r="F851" s="12">
        <v>2682.58</v>
      </c>
      <c r="G851" s="12">
        <v>1904.5</v>
      </c>
      <c r="H851" s="9" t="s">
        <v>48</v>
      </c>
      <c r="I851" s="9"/>
      <c r="J851" s="9"/>
      <c r="K851" s="9"/>
      <c r="L851" s="12"/>
      <c r="M851" s="12"/>
      <c r="N851" s="12"/>
      <c r="O851" s="12"/>
      <c r="P851" s="12"/>
      <c r="Q851" s="12"/>
      <c r="R851" s="12">
        <f t="shared" ref="R851:R863" si="1609">2340*E851</f>
        <v>10733767.199999999</v>
      </c>
      <c r="S851" s="12"/>
      <c r="T851" s="12"/>
      <c r="U851" s="12"/>
      <c r="V851" s="12"/>
      <c r="W851" s="12"/>
      <c r="X851" s="12">
        <f t="shared" si="1606"/>
        <v>10733767.199999999</v>
      </c>
      <c r="Y851" s="9" t="s">
        <v>2245</v>
      </c>
      <c r="Z851" s="15">
        <v>0</v>
      </c>
      <c r="AA851" s="15">
        <v>0</v>
      </c>
      <c r="AB851" s="15">
        <v>0</v>
      </c>
      <c r="AC851" s="15">
        <v>0</v>
      </c>
      <c r="AD851" s="41"/>
    </row>
    <row r="852" spans="1:30" s="6" customFormat="1" ht="93.75" customHeight="1" x14ac:dyDescent="0.25">
      <c r="A852" s="38">
        <f>IF(OR(D852=0,D852=""),"",COUNTA($D$806:D852))</f>
        <v>39</v>
      </c>
      <c r="B852" s="9" t="s">
        <v>1440</v>
      </c>
      <c r="C852" s="11" t="s">
        <v>1441</v>
      </c>
      <c r="D852" s="15">
        <v>1977</v>
      </c>
      <c r="E852" s="12">
        <v>7630.1</v>
      </c>
      <c r="F852" s="12">
        <v>5544.1</v>
      </c>
      <c r="G852" s="12">
        <v>2173.12</v>
      </c>
      <c r="H852" s="9" t="s">
        <v>48</v>
      </c>
      <c r="I852" s="9"/>
      <c r="J852" s="9"/>
      <c r="K852" s="9"/>
      <c r="L852" s="12"/>
      <c r="M852" s="12"/>
      <c r="N852" s="12"/>
      <c r="O852" s="12"/>
      <c r="P852" s="12"/>
      <c r="Q852" s="12"/>
      <c r="R852" s="12">
        <f t="shared" si="1609"/>
        <v>17854434</v>
      </c>
      <c r="S852" s="12"/>
      <c r="T852" s="12"/>
      <c r="U852" s="12"/>
      <c r="V852" s="12"/>
      <c r="W852" s="12"/>
      <c r="X852" s="12">
        <f t="shared" si="1606"/>
        <v>17854434</v>
      </c>
      <c r="Y852" s="9" t="s">
        <v>2245</v>
      </c>
      <c r="Z852" s="15">
        <v>0</v>
      </c>
      <c r="AA852" s="15">
        <v>0</v>
      </c>
      <c r="AB852" s="15">
        <v>0</v>
      </c>
      <c r="AC852" s="15">
        <v>0</v>
      </c>
      <c r="AD852" s="41"/>
    </row>
    <row r="853" spans="1:30" s="6" customFormat="1" ht="93.75" customHeight="1" x14ac:dyDescent="0.25">
      <c r="A853" s="38">
        <f>IF(OR(D853=0,D853=""),"",COUNTA($D$806:D853))</f>
        <v>40</v>
      </c>
      <c r="B853" s="9" t="s">
        <v>1442</v>
      </c>
      <c r="C853" s="11" t="s">
        <v>1443</v>
      </c>
      <c r="D853" s="15">
        <v>1977</v>
      </c>
      <c r="E853" s="12">
        <v>3706.9</v>
      </c>
      <c r="F853" s="12">
        <v>2709.6</v>
      </c>
      <c r="G853" s="12">
        <v>997.3</v>
      </c>
      <c r="H853" s="9" t="s">
        <v>48</v>
      </c>
      <c r="I853" s="9"/>
      <c r="J853" s="9"/>
      <c r="K853" s="9"/>
      <c r="L853" s="12"/>
      <c r="M853" s="12"/>
      <c r="N853" s="12"/>
      <c r="O853" s="12"/>
      <c r="P853" s="12"/>
      <c r="Q853" s="12"/>
      <c r="R853" s="12">
        <f t="shared" si="1609"/>
        <v>8674146</v>
      </c>
      <c r="S853" s="12"/>
      <c r="T853" s="12"/>
      <c r="U853" s="12"/>
      <c r="V853" s="12"/>
      <c r="W853" s="12"/>
      <c r="X853" s="12">
        <f t="shared" si="1606"/>
        <v>8674146</v>
      </c>
      <c r="Y853" s="9" t="s">
        <v>2245</v>
      </c>
      <c r="Z853" s="15">
        <v>0</v>
      </c>
      <c r="AA853" s="15">
        <v>0</v>
      </c>
      <c r="AB853" s="15">
        <v>0</v>
      </c>
      <c r="AC853" s="15">
        <v>0</v>
      </c>
      <c r="AD853" s="41"/>
    </row>
    <row r="854" spans="1:30" s="6" customFormat="1" ht="93.75" customHeight="1" x14ac:dyDescent="0.25">
      <c r="A854" s="38">
        <f>IF(OR(D854=0,D854=""),"",COUNTA($D$806:D854))</f>
        <v>41</v>
      </c>
      <c r="B854" s="9" t="s">
        <v>1444</v>
      </c>
      <c r="C854" s="11" t="s">
        <v>1445</v>
      </c>
      <c r="D854" s="15">
        <v>1977</v>
      </c>
      <c r="E854" s="12">
        <v>3678.81</v>
      </c>
      <c r="F854" s="12">
        <v>2709.11</v>
      </c>
      <c r="G854" s="12">
        <v>969.7</v>
      </c>
      <c r="H854" s="9" t="s">
        <v>48</v>
      </c>
      <c r="I854" s="9"/>
      <c r="J854" s="9"/>
      <c r="K854" s="9"/>
      <c r="L854" s="12"/>
      <c r="M854" s="12"/>
      <c r="N854" s="12"/>
      <c r="O854" s="12"/>
      <c r="P854" s="12"/>
      <c r="Q854" s="12"/>
      <c r="R854" s="12">
        <f t="shared" si="1609"/>
        <v>8608415.4000000004</v>
      </c>
      <c r="S854" s="12"/>
      <c r="T854" s="12"/>
      <c r="U854" s="12"/>
      <c r="V854" s="12"/>
      <c r="W854" s="12"/>
      <c r="X854" s="12">
        <f t="shared" si="1606"/>
        <v>8608415.4000000004</v>
      </c>
      <c r="Y854" s="9" t="s">
        <v>2245</v>
      </c>
      <c r="Z854" s="15">
        <v>0</v>
      </c>
      <c r="AA854" s="15">
        <v>0</v>
      </c>
      <c r="AB854" s="15">
        <v>0</v>
      </c>
      <c r="AC854" s="15">
        <v>0</v>
      </c>
      <c r="AD854" s="41"/>
    </row>
    <row r="855" spans="1:30" s="6" customFormat="1" ht="93.75" customHeight="1" x14ac:dyDescent="0.25">
      <c r="A855" s="38">
        <f>IF(OR(D855=0,D855=""),"",COUNTA($D$806:D855))</f>
        <v>42</v>
      </c>
      <c r="B855" s="9" t="s">
        <v>1446</v>
      </c>
      <c r="C855" s="11" t="s">
        <v>1447</v>
      </c>
      <c r="D855" s="15">
        <v>1977</v>
      </c>
      <c r="E855" s="12">
        <v>3670.1</v>
      </c>
      <c r="F855" s="12">
        <v>2704.1</v>
      </c>
      <c r="G855" s="12">
        <v>966</v>
      </c>
      <c r="H855" s="9" t="s">
        <v>48</v>
      </c>
      <c r="I855" s="9"/>
      <c r="J855" s="9"/>
      <c r="K855" s="9"/>
      <c r="L855" s="12"/>
      <c r="M855" s="12"/>
      <c r="N855" s="12"/>
      <c r="O855" s="12"/>
      <c r="P855" s="12"/>
      <c r="Q855" s="12"/>
      <c r="R855" s="12">
        <f t="shared" si="1609"/>
        <v>8588034</v>
      </c>
      <c r="S855" s="12"/>
      <c r="T855" s="12"/>
      <c r="U855" s="12"/>
      <c r="V855" s="12"/>
      <c r="W855" s="12"/>
      <c r="X855" s="12">
        <f t="shared" si="1606"/>
        <v>8588034</v>
      </c>
      <c r="Y855" s="9" t="s">
        <v>2245</v>
      </c>
      <c r="Z855" s="15">
        <v>0</v>
      </c>
      <c r="AA855" s="15">
        <v>0</v>
      </c>
      <c r="AB855" s="15">
        <v>0</v>
      </c>
      <c r="AC855" s="15">
        <v>0</v>
      </c>
      <c r="AD855" s="41"/>
    </row>
    <row r="856" spans="1:30" s="6" customFormat="1" ht="93.75" customHeight="1" x14ac:dyDescent="0.25">
      <c r="A856" s="38">
        <f>IF(OR(D856=0,D856=""),"",COUNTA($D$806:D856))</f>
        <v>43</v>
      </c>
      <c r="B856" s="9" t="s">
        <v>1448</v>
      </c>
      <c r="C856" s="11" t="s">
        <v>1449</v>
      </c>
      <c r="D856" s="15">
        <v>1977</v>
      </c>
      <c r="E856" s="12">
        <v>3656.8</v>
      </c>
      <c r="F856" s="12">
        <v>2714.6</v>
      </c>
      <c r="G856" s="12">
        <v>942.2</v>
      </c>
      <c r="H856" s="9" t="s">
        <v>48</v>
      </c>
      <c r="I856" s="9"/>
      <c r="J856" s="9"/>
      <c r="K856" s="9"/>
      <c r="L856" s="12"/>
      <c r="M856" s="12"/>
      <c r="N856" s="12"/>
      <c r="O856" s="12"/>
      <c r="P856" s="12"/>
      <c r="Q856" s="12"/>
      <c r="R856" s="12">
        <f t="shared" si="1609"/>
        <v>8556912</v>
      </c>
      <c r="S856" s="12"/>
      <c r="T856" s="12"/>
      <c r="U856" s="12"/>
      <c r="V856" s="12"/>
      <c r="W856" s="12"/>
      <c r="X856" s="12">
        <f t="shared" si="1606"/>
        <v>8556912</v>
      </c>
      <c r="Y856" s="9" t="s">
        <v>2245</v>
      </c>
      <c r="Z856" s="15">
        <v>0</v>
      </c>
      <c r="AA856" s="15">
        <v>0</v>
      </c>
      <c r="AB856" s="15">
        <v>0</v>
      </c>
      <c r="AC856" s="15">
        <v>0</v>
      </c>
      <c r="AD856" s="41"/>
    </row>
    <row r="857" spans="1:30" s="6" customFormat="1" ht="93.75" customHeight="1" x14ac:dyDescent="0.25">
      <c r="A857" s="38">
        <f>IF(OR(D857=0,D857=""),"",COUNTA($D$806:D857))</f>
        <v>44</v>
      </c>
      <c r="B857" s="9" t="s">
        <v>1450</v>
      </c>
      <c r="C857" s="11" t="s">
        <v>1451</v>
      </c>
      <c r="D857" s="15">
        <v>1977</v>
      </c>
      <c r="E857" s="12">
        <v>5974.53</v>
      </c>
      <c r="F857" s="12">
        <v>4403.63</v>
      </c>
      <c r="G857" s="12">
        <v>1570.9</v>
      </c>
      <c r="H857" s="9" t="s">
        <v>48</v>
      </c>
      <c r="I857" s="9"/>
      <c r="J857" s="9"/>
      <c r="K857" s="9"/>
      <c r="L857" s="12"/>
      <c r="M857" s="12"/>
      <c r="N857" s="12"/>
      <c r="O857" s="12"/>
      <c r="P857" s="12"/>
      <c r="Q857" s="12"/>
      <c r="R857" s="12">
        <f t="shared" si="1609"/>
        <v>13980400.199999999</v>
      </c>
      <c r="S857" s="12"/>
      <c r="T857" s="12"/>
      <c r="U857" s="12"/>
      <c r="V857" s="12"/>
      <c r="W857" s="12"/>
      <c r="X857" s="12">
        <f t="shared" si="1606"/>
        <v>13980400.199999999</v>
      </c>
      <c r="Y857" s="9" t="s">
        <v>2245</v>
      </c>
      <c r="Z857" s="15">
        <v>0</v>
      </c>
      <c r="AA857" s="15">
        <v>0</v>
      </c>
      <c r="AB857" s="15">
        <v>0</v>
      </c>
      <c r="AC857" s="15">
        <v>0</v>
      </c>
      <c r="AD857" s="41"/>
    </row>
    <row r="858" spans="1:30" s="6" customFormat="1" ht="93.75" customHeight="1" x14ac:dyDescent="0.25">
      <c r="A858" s="38">
        <f>IF(OR(D858=0,D858=""),"",COUNTA($D$806:D858))</f>
        <v>45</v>
      </c>
      <c r="B858" s="9" t="s">
        <v>1452</v>
      </c>
      <c r="C858" s="11" t="s">
        <v>1453</v>
      </c>
      <c r="D858" s="15">
        <v>1977</v>
      </c>
      <c r="E858" s="12">
        <v>3673.5</v>
      </c>
      <c r="F858" s="12">
        <v>2704.2</v>
      </c>
      <c r="G858" s="12">
        <v>969.3</v>
      </c>
      <c r="H858" s="9" t="s">
        <v>48</v>
      </c>
      <c r="I858" s="9"/>
      <c r="J858" s="9"/>
      <c r="K858" s="9"/>
      <c r="L858" s="12"/>
      <c r="M858" s="12"/>
      <c r="N858" s="12"/>
      <c r="O858" s="12"/>
      <c r="P858" s="12"/>
      <c r="Q858" s="12"/>
      <c r="R858" s="12">
        <f t="shared" si="1609"/>
        <v>8595990</v>
      </c>
      <c r="S858" s="12"/>
      <c r="T858" s="12"/>
      <c r="U858" s="12"/>
      <c r="V858" s="12"/>
      <c r="W858" s="12"/>
      <c r="X858" s="12">
        <f t="shared" si="1606"/>
        <v>8595990</v>
      </c>
      <c r="Y858" s="9" t="s">
        <v>2245</v>
      </c>
      <c r="Z858" s="15">
        <v>0</v>
      </c>
      <c r="AA858" s="15">
        <v>0</v>
      </c>
      <c r="AB858" s="15">
        <v>0</v>
      </c>
      <c r="AC858" s="15">
        <v>0</v>
      </c>
      <c r="AD858" s="41"/>
    </row>
    <row r="859" spans="1:30" s="6" customFormat="1" ht="93.75" customHeight="1" x14ac:dyDescent="0.25">
      <c r="A859" s="38">
        <f>IF(OR(D859=0,D859=""),"",COUNTA($D$806:D859))</f>
        <v>46</v>
      </c>
      <c r="B859" s="9" t="s">
        <v>1454</v>
      </c>
      <c r="C859" s="11" t="s">
        <v>1455</v>
      </c>
      <c r="D859" s="15">
        <v>1977</v>
      </c>
      <c r="E859" s="12">
        <v>3732.1</v>
      </c>
      <c r="F859" s="12">
        <v>2713.5</v>
      </c>
      <c r="G859" s="12">
        <v>1018.6</v>
      </c>
      <c r="H859" s="9" t="s">
        <v>48</v>
      </c>
      <c r="I859" s="9"/>
      <c r="J859" s="9"/>
      <c r="K859" s="9"/>
      <c r="L859" s="12"/>
      <c r="M859" s="12"/>
      <c r="N859" s="12"/>
      <c r="O859" s="12"/>
      <c r="P859" s="12"/>
      <c r="Q859" s="12"/>
      <c r="R859" s="12">
        <f t="shared" si="1609"/>
        <v>8733114</v>
      </c>
      <c r="S859" s="12"/>
      <c r="T859" s="12"/>
      <c r="U859" s="12"/>
      <c r="V859" s="12"/>
      <c r="W859" s="12"/>
      <c r="X859" s="12">
        <f t="shared" si="1606"/>
        <v>8733114</v>
      </c>
      <c r="Y859" s="9" t="s">
        <v>2245</v>
      </c>
      <c r="Z859" s="15">
        <v>0</v>
      </c>
      <c r="AA859" s="15">
        <v>0</v>
      </c>
      <c r="AB859" s="15">
        <v>0</v>
      </c>
      <c r="AC859" s="15">
        <v>0</v>
      </c>
      <c r="AD859" s="41"/>
    </row>
    <row r="860" spans="1:30" s="6" customFormat="1" ht="93.75" customHeight="1" x14ac:dyDescent="0.25">
      <c r="A860" s="38">
        <f>IF(OR(D860=0,D860=""),"",COUNTA($D$806:D860))</f>
        <v>47</v>
      </c>
      <c r="B860" s="9" t="s">
        <v>1456</v>
      </c>
      <c r="C860" s="11" t="s">
        <v>1457</v>
      </c>
      <c r="D860" s="15">
        <v>1977</v>
      </c>
      <c r="E860" s="12">
        <v>3350.6</v>
      </c>
      <c r="F860" s="12">
        <v>2709.8</v>
      </c>
      <c r="G860" s="12">
        <v>640.6</v>
      </c>
      <c r="H860" s="9" t="s">
        <v>48</v>
      </c>
      <c r="I860" s="9"/>
      <c r="J860" s="9"/>
      <c r="K860" s="9"/>
      <c r="L860" s="12"/>
      <c r="M860" s="12"/>
      <c r="N860" s="12"/>
      <c r="O860" s="12"/>
      <c r="P860" s="12"/>
      <c r="Q860" s="12"/>
      <c r="R860" s="12">
        <f t="shared" si="1609"/>
        <v>7840404</v>
      </c>
      <c r="S860" s="12"/>
      <c r="T860" s="12"/>
      <c r="U860" s="12"/>
      <c r="V860" s="12"/>
      <c r="W860" s="12"/>
      <c r="X860" s="12">
        <f t="shared" si="1606"/>
        <v>7840404</v>
      </c>
      <c r="Y860" s="9" t="s">
        <v>2245</v>
      </c>
      <c r="Z860" s="15">
        <v>0</v>
      </c>
      <c r="AA860" s="15">
        <v>0</v>
      </c>
      <c r="AB860" s="15">
        <v>0</v>
      </c>
      <c r="AC860" s="15">
        <v>0</v>
      </c>
      <c r="AD860" s="41"/>
    </row>
    <row r="861" spans="1:30" s="6" customFormat="1" ht="93.75" customHeight="1" x14ac:dyDescent="0.25">
      <c r="A861" s="38">
        <f>IF(OR(D861=0,D861=""),"",COUNTA($D$806:D861))</f>
        <v>48</v>
      </c>
      <c r="B861" s="9" t="s">
        <v>1458</v>
      </c>
      <c r="C861" s="11" t="s">
        <v>1459</v>
      </c>
      <c r="D861" s="15">
        <v>1977</v>
      </c>
      <c r="E861" s="12">
        <v>3714.5</v>
      </c>
      <c r="F861" s="12">
        <v>2695.9</v>
      </c>
      <c r="G861" s="12">
        <v>1018.6</v>
      </c>
      <c r="H861" s="9" t="s">
        <v>48</v>
      </c>
      <c r="I861" s="9"/>
      <c r="J861" s="9"/>
      <c r="K861" s="9"/>
      <c r="L861" s="12"/>
      <c r="M861" s="12"/>
      <c r="N861" s="12"/>
      <c r="O861" s="12"/>
      <c r="P861" s="12"/>
      <c r="Q861" s="12"/>
      <c r="R861" s="12">
        <f t="shared" si="1609"/>
        <v>8691930</v>
      </c>
      <c r="S861" s="12"/>
      <c r="T861" s="12"/>
      <c r="U861" s="12"/>
      <c r="V861" s="12"/>
      <c r="W861" s="12"/>
      <c r="X861" s="12">
        <f t="shared" si="1606"/>
        <v>8691930</v>
      </c>
      <c r="Y861" s="9" t="s">
        <v>2245</v>
      </c>
      <c r="Z861" s="15">
        <v>0</v>
      </c>
      <c r="AA861" s="15">
        <v>0</v>
      </c>
      <c r="AB861" s="15">
        <v>0</v>
      </c>
      <c r="AC861" s="15">
        <v>0</v>
      </c>
      <c r="AD861" s="41"/>
    </row>
    <row r="862" spans="1:30" s="6" customFormat="1" ht="93.75" customHeight="1" x14ac:dyDescent="0.25">
      <c r="A862" s="38">
        <f>IF(OR(D862=0,D862=""),"",COUNTA($D$806:D862))</f>
        <v>49</v>
      </c>
      <c r="B862" s="9" t="s">
        <v>1460</v>
      </c>
      <c r="C862" s="11" t="s">
        <v>1461</v>
      </c>
      <c r="D862" s="15">
        <v>1977</v>
      </c>
      <c r="E862" s="12">
        <v>3606.4</v>
      </c>
      <c r="F862" s="12">
        <v>2724.89</v>
      </c>
      <c r="G862" s="12">
        <v>881.4</v>
      </c>
      <c r="H862" s="9" t="s">
        <v>48</v>
      </c>
      <c r="I862" s="9"/>
      <c r="J862" s="9"/>
      <c r="K862" s="9"/>
      <c r="L862" s="12"/>
      <c r="M862" s="12"/>
      <c r="N862" s="12"/>
      <c r="O862" s="12"/>
      <c r="P862" s="12"/>
      <c r="Q862" s="12"/>
      <c r="R862" s="12">
        <f t="shared" si="1609"/>
        <v>8438976</v>
      </c>
      <c r="S862" s="12"/>
      <c r="T862" s="12"/>
      <c r="U862" s="12"/>
      <c r="V862" s="12"/>
      <c r="W862" s="12"/>
      <c r="X862" s="12">
        <f t="shared" si="1606"/>
        <v>8438976</v>
      </c>
      <c r="Y862" s="9" t="s">
        <v>2245</v>
      </c>
      <c r="Z862" s="15">
        <v>0</v>
      </c>
      <c r="AA862" s="15">
        <v>0</v>
      </c>
      <c r="AB862" s="15">
        <v>0</v>
      </c>
      <c r="AC862" s="15">
        <v>0</v>
      </c>
      <c r="AD862" s="41"/>
    </row>
    <row r="863" spans="1:30" s="6" customFormat="1" ht="93.75" customHeight="1" x14ac:dyDescent="0.25">
      <c r="A863" s="38">
        <f>IF(OR(D863=0,D863=""),"",COUNTA($D$806:D863))</f>
        <v>50</v>
      </c>
      <c r="B863" s="9" t="s">
        <v>1462</v>
      </c>
      <c r="C863" s="11" t="s">
        <v>1463</v>
      </c>
      <c r="D863" s="15">
        <v>1977</v>
      </c>
      <c r="E863" s="12">
        <v>3675.6</v>
      </c>
      <c r="F863" s="12">
        <v>2706.6</v>
      </c>
      <c r="G863" s="12">
        <v>969</v>
      </c>
      <c r="H863" s="9" t="s">
        <v>48</v>
      </c>
      <c r="I863" s="9"/>
      <c r="J863" s="9"/>
      <c r="K863" s="9"/>
      <c r="L863" s="12"/>
      <c r="M863" s="12"/>
      <c r="N863" s="12"/>
      <c r="O863" s="12"/>
      <c r="P863" s="12"/>
      <c r="Q863" s="12"/>
      <c r="R863" s="12">
        <f t="shared" si="1609"/>
        <v>8600904</v>
      </c>
      <c r="S863" s="12"/>
      <c r="T863" s="12"/>
      <c r="U863" s="12"/>
      <c r="V863" s="12"/>
      <c r="W863" s="9"/>
      <c r="X863" s="12">
        <f t="shared" si="1606"/>
        <v>8600904</v>
      </c>
      <c r="Y863" s="9" t="s">
        <v>2245</v>
      </c>
      <c r="Z863" s="15">
        <v>0</v>
      </c>
      <c r="AA863" s="15">
        <v>0</v>
      </c>
      <c r="AB863" s="15">
        <v>0</v>
      </c>
      <c r="AC863" s="15">
        <v>0</v>
      </c>
      <c r="AD863" s="41"/>
    </row>
    <row r="864" spans="1:30" s="6" customFormat="1" ht="93.75" customHeight="1" x14ac:dyDescent="0.25">
      <c r="A864" s="38">
        <f>IF(OR(D864=0,D864=""),"",COUNTA($D$806:D864))</f>
        <v>51</v>
      </c>
      <c r="B864" s="9" t="s">
        <v>1464</v>
      </c>
      <c r="C864" s="11" t="s">
        <v>1465</v>
      </c>
      <c r="D864" s="15">
        <v>1977</v>
      </c>
      <c r="E864" s="12">
        <v>2912.6</v>
      </c>
      <c r="F864" s="12">
        <v>1904.9</v>
      </c>
      <c r="G864" s="12">
        <v>1007.7</v>
      </c>
      <c r="H864" s="9" t="s">
        <v>497</v>
      </c>
      <c r="I864" s="9"/>
      <c r="J864" s="9"/>
      <c r="K864" s="9"/>
      <c r="L864" s="12"/>
      <c r="M864" s="12"/>
      <c r="N864" s="12"/>
      <c r="O864" s="12"/>
      <c r="P864" s="12"/>
      <c r="Q864" s="12"/>
      <c r="R864" s="12">
        <f t="shared" ref="R864:R865" si="1610">1165*E864</f>
        <v>3393179</v>
      </c>
      <c r="S864" s="12"/>
      <c r="T864" s="12"/>
      <c r="U864" s="12"/>
      <c r="V864" s="12"/>
      <c r="W864" s="9"/>
      <c r="X864" s="12">
        <f t="shared" si="1606"/>
        <v>3393179</v>
      </c>
      <c r="Y864" s="9" t="s">
        <v>2245</v>
      </c>
      <c r="Z864" s="15">
        <v>0</v>
      </c>
      <c r="AA864" s="15">
        <v>0</v>
      </c>
      <c r="AB864" s="15">
        <v>0</v>
      </c>
      <c r="AC864" s="15">
        <v>0</v>
      </c>
      <c r="AD864" s="41"/>
    </row>
    <row r="865" spans="1:30" s="6" customFormat="1" ht="93.6" customHeight="1" x14ac:dyDescent="0.25">
      <c r="A865" s="38">
        <f>IF(OR(D865=0,D865=""),"",COUNTA($D$806:D865))</f>
        <v>52</v>
      </c>
      <c r="B865" s="9" t="s">
        <v>1466</v>
      </c>
      <c r="C865" s="11" t="s">
        <v>1467</v>
      </c>
      <c r="D865" s="15">
        <v>1977</v>
      </c>
      <c r="E865" s="12">
        <v>2952.7</v>
      </c>
      <c r="F865" s="12">
        <v>1973.2</v>
      </c>
      <c r="G865" s="12">
        <v>979.5</v>
      </c>
      <c r="H865" s="9" t="s">
        <v>497</v>
      </c>
      <c r="I865" s="9"/>
      <c r="J865" s="9"/>
      <c r="K865" s="9"/>
      <c r="L865" s="12"/>
      <c r="M865" s="12"/>
      <c r="N865" s="12"/>
      <c r="O865" s="12"/>
      <c r="P865" s="12"/>
      <c r="Q865" s="12"/>
      <c r="R865" s="12">
        <f t="shared" si="1610"/>
        <v>3439895.5</v>
      </c>
      <c r="S865" s="12"/>
      <c r="T865" s="12"/>
      <c r="U865" s="12"/>
      <c r="V865" s="12"/>
      <c r="W865" s="12"/>
      <c r="X865" s="12">
        <f t="shared" si="1606"/>
        <v>3439895.5</v>
      </c>
      <c r="Y865" s="9" t="s">
        <v>2245</v>
      </c>
      <c r="Z865" s="15">
        <v>0</v>
      </c>
      <c r="AA865" s="15">
        <v>0</v>
      </c>
      <c r="AB865" s="15">
        <v>0</v>
      </c>
      <c r="AC865" s="15">
        <v>0</v>
      </c>
      <c r="AD865" s="41"/>
    </row>
    <row r="866" spans="1:30" s="6" customFormat="1" ht="93.6" customHeight="1" x14ac:dyDescent="0.25">
      <c r="A866" s="38">
        <f>IF(OR(D866=0,D866=""),"",COUNTA($D$806:D866))</f>
        <v>53</v>
      </c>
      <c r="B866" s="9" t="s">
        <v>1468</v>
      </c>
      <c r="C866" s="11" t="s">
        <v>1469</v>
      </c>
      <c r="D866" s="15">
        <v>1977</v>
      </c>
      <c r="E866" s="12">
        <v>5922.3</v>
      </c>
      <c r="F866" s="12">
        <v>4345</v>
      </c>
      <c r="G866" s="12">
        <v>1577.3</v>
      </c>
      <c r="H866" s="9" t="s">
        <v>48</v>
      </c>
      <c r="I866" s="9"/>
      <c r="J866" s="9"/>
      <c r="K866" s="9"/>
      <c r="L866" s="12"/>
      <c r="M866" s="12"/>
      <c r="N866" s="12"/>
      <c r="O866" s="12"/>
      <c r="P866" s="12"/>
      <c r="Q866" s="12"/>
      <c r="R866" s="12">
        <f t="shared" ref="R866:R879" si="1611">2340*E866</f>
        <v>13858182</v>
      </c>
      <c r="S866" s="12"/>
      <c r="T866" s="12"/>
      <c r="U866" s="12"/>
      <c r="V866" s="12"/>
      <c r="W866" s="12"/>
      <c r="X866" s="12">
        <f t="shared" si="1606"/>
        <v>13858182</v>
      </c>
      <c r="Y866" s="9" t="s">
        <v>2245</v>
      </c>
      <c r="Z866" s="15">
        <v>0</v>
      </c>
      <c r="AA866" s="15">
        <v>0</v>
      </c>
      <c r="AB866" s="15">
        <v>0</v>
      </c>
      <c r="AC866" s="15">
        <v>0</v>
      </c>
      <c r="AD866" s="41"/>
    </row>
    <row r="867" spans="1:30" s="6" customFormat="1" ht="93.6" customHeight="1" x14ac:dyDescent="0.25">
      <c r="A867" s="38">
        <f>IF(OR(D867=0,D867=""),"",COUNTA($D$806:D867))</f>
        <v>54</v>
      </c>
      <c r="B867" s="9" t="s">
        <v>1470</v>
      </c>
      <c r="C867" s="11" t="s">
        <v>1471</v>
      </c>
      <c r="D867" s="15">
        <v>1977</v>
      </c>
      <c r="E867" s="12">
        <v>5884.6</v>
      </c>
      <c r="F867" s="12">
        <v>4409.6000000000004</v>
      </c>
      <c r="G867" s="12">
        <v>1475</v>
      </c>
      <c r="H867" s="9" t="s">
        <v>48</v>
      </c>
      <c r="I867" s="9"/>
      <c r="J867" s="9"/>
      <c r="K867" s="9"/>
      <c r="L867" s="12"/>
      <c r="M867" s="12"/>
      <c r="N867" s="12"/>
      <c r="O867" s="12"/>
      <c r="P867" s="12"/>
      <c r="Q867" s="12"/>
      <c r="R867" s="12">
        <f t="shared" si="1611"/>
        <v>13769964</v>
      </c>
      <c r="S867" s="12"/>
      <c r="T867" s="12"/>
      <c r="U867" s="12"/>
      <c r="V867" s="12"/>
      <c r="W867" s="12"/>
      <c r="X867" s="12">
        <f t="shared" si="1606"/>
        <v>13769964</v>
      </c>
      <c r="Y867" s="9" t="s">
        <v>2245</v>
      </c>
      <c r="Z867" s="15">
        <v>0</v>
      </c>
      <c r="AA867" s="15">
        <v>0</v>
      </c>
      <c r="AB867" s="15">
        <v>0</v>
      </c>
      <c r="AC867" s="15">
        <v>0</v>
      </c>
      <c r="AD867" s="41"/>
    </row>
    <row r="868" spans="1:30" s="6" customFormat="1" ht="93.75" customHeight="1" x14ac:dyDescent="0.25">
      <c r="A868" s="38">
        <f>IF(OR(D868=0,D868=""),"",COUNTA($D$806:D868))</f>
        <v>55</v>
      </c>
      <c r="B868" s="9" t="s">
        <v>1472</v>
      </c>
      <c r="C868" s="11" t="s">
        <v>1473</v>
      </c>
      <c r="D868" s="15">
        <v>1978</v>
      </c>
      <c r="E868" s="12">
        <v>3279.3</v>
      </c>
      <c r="F868" s="12">
        <v>2690.8</v>
      </c>
      <c r="G868" s="12">
        <v>969.6</v>
      </c>
      <c r="H868" s="9" t="s">
        <v>48</v>
      </c>
      <c r="I868" s="9"/>
      <c r="J868" s="9"/>
      <c r="K868" s="9"/>
      <c r="L868" s="12"/>
      <c r="M868" s="12"/>
      <c r="N868" s="12"/>
      <c r="O868" s="12"/>
      <c r="P868" s="12"/>
      <c r="Q868" s="12"/>
      <c r="R868" s="12">
        <f t="shared" si="1611"/>
        <v>7673562</v>
      </c>
      <c r="S868" s="12"/>
      <c r="T868" s="12"/>
      <c r="U868" s="12"/>
      <c r="V868" s="12"/>
      <c r="W868" s="12"/>
      <c r="X868" s="12">
        <f t="shared" si="1606"/>
        <v>7673562</v>
      </c>
      <c r="Y868" s="9" t="s">
        <v>2245</v>
      </c>
      <c r="Z868" s="15">
        <v>0</v>
      </c>
      <c r="AA868" s="15">
        <v>0</v>
      </c>
      <c r="AB868" s="15">
        <v>0</v>
      </c>
      <c r="AC868" s="15">
        <v>0</v>
      </c>
      <c r="AD868" s="41"/>
    </row>
    <row r="869" spans="1:30" s="6" customFormat="1" ht="93.75" customHeight="1" x14ac:dyDescent="0.25">
      <c r="A869" s="38">
        <f>IF(OR(D869=0,D869=""),"",COUNTA($D$806:D869))</f>
        <v>56</v>
      </c>
      <c r="B869" s="9" t="s">
        <v>1474</v>
      </c>
      <c r="C869" s="11" t="s">
        <v>1475</v>
      </c>
      <c r="D869" s="15">
        <v>1978</v>
      </c>
      <c r="E869" s="12">
        <v>5898.4</v>
      </c>
      <c r="F869" s="12">
        <v>3896</v>
      </c>
      <c r="G869" s="12">
        <v>2122.5</v>
      </c>
      <c r="H869" s="9" t="s">
        <v>48</v>
      </c>
      <c r="I869" s="9"/>
      <c r="J869" s="9"/>
      <c r="K869" s="9"/>
      <c r="L869" s="12"/>
      <c r="M869" s="12"/>
      <c r="N869" s="12"/>
      <c r="O869" s="12"/>
      <c r="P869" s="12"/>
      <c r="Q869" s="12"/>
      <c r="R869" s="12">
        <f t="shared" si="1611"/>
        <v>13802256</v>
      </c>
      <c r="S869" s="12"/>
      <c r="T869" s="12"/>
      <c r="U869" s="12"/>
      <c r="V869" s="12"/>
      <c r="W869" s="12"/>
      <c r="X869" s="12">
        <f t="shared" si="1606"/>
        <v>13802256</v>
      </c>
      <c r="Y869" s="9" t="s">
        <v>2245</v>
      </c>
      <c r="Z869" s="15">
        <v>0</v>
      </c>
      <c r="AA869" s="15">
        <v>0</v>
      </c>
      <c r="AB869" s="15">
        <v>0</v>
      </c>
      <c r="AC869" s="15">
        <v>0</v>
      </c>
      <c r="AD869" s="41"/>
    </row>
    <row r="870" spans="1:30" s="6" customFormat="1" ht="93.75" customHeight="1" x14ac:dyDescent="0.25">
      <c r="A870" s="38">
        <f>IF(OR(D870=0,D870=""),"",COUNTA($D$806:D870))</f>
        <v>57</v>
      </c>
      <c r="B870" s="9" t="s">
        <v>1476</v>
      </c>
      <c r="C870" s="11" t="s">
        <v>1477</v>
      </c>
      <c r="D870" s="15">
        <v>1978</v>
      </c>
      <c r="E870" s="12">
        <v>3660.9</v>
      </c>
      <c r="F870" s="12">
        <v>2711</v>
      </c>
      <c r="G870" s="12">
        <v>949.9</v>
      </c>
      <c r="H870" s="9" t="s">
        <v>48</v>
      </c>
      <c r="I870" s="9"/>
      <c r="J870" s="9"/>
      <c r="K870" s="9"/>
      <c r="L870" s="12"/>
      <c r="M870" s="12"/>
      <c r="N870" s="12"/>
      <c r="O870" s="12"/>
      <c r="P870" s="12"/>
      <c r="Q870" s="12"/>
      <c r="R870" s="12">
        <f t="shared" si="1611"/>
        <v>8566506</v>
      </c>
      <c r="S870" s="12"/>
      <c r="T870" s="12"/>
      <c r="U870" s="12"/>
      <c r="V870" s="12"/>
      <c r="W870" s="12"/>
      <c r="X870" s="12">
        <f t="shared" si="1606"/>
        <v>8566506</v>
      </c>
      <c r="Y870" s="9" t="s">
        <v>2245</v>
      </c>
      <c r="Z870" s="15">
        <v>0</v>
      </c>
      <c r="AA870" s="15">
        <v>0</v>
      </c>
      <c r="AB870" s="15">
        <v>0</v>
      </c>
      <c r="AC870" s="15">
        <v>0</v>
      </c>
      <c r="AD870" s="41"/>
    </row>
    <row r="871" spans="1:30" s="6" customFormat="1" ht="93.75" customHeight="1" x14ac:dyDescent="0.25">
      <c r="A871" s="38">
        <f>IF(OR(D871=0,D871=""),"",COUNTA($D$806:D871))</f>
        <v>58</v>
      </c>
      <c r="B871" s="9" t="s">
        <v>1478</v>
      </c>
      <c r="C871" s="11" t="s">
        <v>1479</v>
      </c>
      <c r="D871" s="15">
        <v>1978</v>
      </c>
      <c r="E871" s="12">
        <v>6204.6</v>
      </c>
      <c r="F871" s="12">
        <v>4411.5</v>
      </c>
      <c r="G871" s="12">
        <v>0</v>
      </c>
      <c r="H871" s="9" t="s">
        <v>48</v>
      </c>
      <c r="I871" s="9"/>
      <c r="J871" s="9"/>
      <c r="K871" s="9"/>
      <c r="L871" s="12"/>
      <c r="M871" s="12"/>
      <c r="N871" s="12"/>
      <c r="O871" s="12"/>
      <c r="P871" s="12"/>
      <c r="Q871" s="12"/>
      <c r="R871" s="12">
        <f t="shared" si="1611"/>
        <v>14518764</v>
      </c>
      <c r="S871" s="12"/>
      <c r="T871" s="12"/>
      <c r="U871" s="12"/>
      <c r="V871" s="12"/>
      <c r="W871" s="12"/>
      <c r="X871" s="12">
        <f t="shared" si="1606"/>
        <v>14518764</v>
      </c>
      <c r="Y871" s="9" t="s">
        <v>2245</v>
      </c>
      <c r="Z871" s="15">
        <v>0</v>
      </c>
      <c r="AA871" s="15">
        <v>0</v>
      </c>
      <c r="AB871" s="15">
        <v>0</v>
      </c>
      <c r="AC871" s="15">
        <v>0</v>
      </c>
      <c r="AD871" s="41"/>
    </row>
    <row r="872" spans="1:30" s="6" customFormat="1" ht="93.75" customHeight="1" x14ac:dyDescent="0.25">
      <c r="A872" s="38">
        <f>IF(OR(D872=0,D872=""),"",COUNTA($D$806:D872))</f>
        <v>59</v>
      </c>
      <c r="B872" s="9" t="s">
        <v>1480</v>
      </c>
      <c r="C872" s="11" t="s">
        <v>1481</v>
      </c>
      <c r="D872" s="52">
        <v>1978</v>
      </c>
      <c r="E872" s="50">
        <v>3687.4</v>
      </c>
      <c r="F872" s="50">
        <v>2715.9</v>
      </c>
      <c r="G872" s="50">
        <v>971.5</v>
      </c>
      <c r="H872" s="9" t="s">
        <v>48</v>
      </c>
      <c r="I872" s="9"/>
      <c r="J872" s="9"/>
      <c r="K872" s="9"/>
      <c r="L872" s="12"/>
      <c r="M872" s="12"/>
      <c r="N872" s="12"/>
      <c r="O872" s="12"/>
      <c r="P872" s="12"/>
      <c r="Q872" s="50"/>
      <c r="R872" s="12">
        <f t="shared" si="1611"/>
        <v>8628516</v>
      </c>
      <c r="S872" s="12"/>
      <c r="T872" s="12"/>
      <c r="U872" s="12"/>
      <c r="V872" s="12"/>
      <c r="W872" s="12"/>
      <c r="X872" s="12">
        <f t="shared" si="1606"/>
        <v>8628516</v>
      </c>
      <c r="Y872" s="9" t="s">
        <v>2245</v>
      </c>
      <c r="Z872" s="15">
        <v>0</v>
      </c>
      <c r="AA872" s="15">
        <v>0</v>
      </c>
      <c r="AB872" s="15">
        <v>0</v>
      </c>
      <c r="AC872" s="15">
        <v>0</v>
      </c>
      <c r="AD872" s="41"/>
    </row>
    <row r="873" spans="1:30" s="6" customFormat="1" ht="93.75" customHeight="1" x14ac:dyDescent="0.25">
      <c r="A873" s="38">
        <f>IF(OR(D873=0,D873=""),"",COUNTA($D$806:D873))</f>
        <v>60</v>
      </c>
      <c r="B873" s="9" t="s">
        <v>1482</v>
      </c>
      <c r="C873" s="11" t="s">
        <v>1483</v>
      </c>
      <c r="D873" s="52">
        <v>1978</v>
      </c>
      <c r="E873" s="50">
        <v>3682.48</v>
      </c>
      <c r="F873" s="50">
        <v>2710.38</v>
      </c>
      <c r="G873" s="50">
        <v>972.1</v>
      </c>
      <c r="H873" s="53" t="s">
        <v>48</v>
      </c>
      <c r="I873" s="53"/>
      <c r="J873" s="53"/>
      <c r="K873" s="53"/>
      <c r="L873" s="50"/>
      <c r="M873" s="50"/>
      <c r="N873" s="12"/>
      <c r="O873" s="12"/>
      <c r="P873" s="12"/>
      <c r="Q873" s="50"/>
      <c r="R873" s="12">
        <f t="shared" si="1611"/>
        <v>8617003.1999999993</v>
      </c>
      <c r="S873" s="50"/>
      <c r="T873" s="12"/>
      <c r="U873" s="50"/>
      <c r="V873" s="50"/>
      <c r="W873" s="9"/>
      <c r="X873" s="12">
        <f t="shared" si="1606"/>
        <v>8617003.1999999993</v>
      </c>
      <c r="Y873" s="9" t="s">
        <v>2245</v>
      </c>
      <c r="Z873" s="15">
        <v>0</v>
      </c>
      <c r="AA873" s="15">
        <v>0</v>
      </c>
      <c r="AB873" s="15">
        <v>0</v>
      </c>
      <c r="AC873" s="15">
        <v>0</v>
      </c>
      <c r="AD873" s="41"/>
    </row>
    <row r="874" spans="1:30" s="6" customFormat="1" ht="93.75" customHeight="1" x14ac:dyDescent="0.25">
      <c r="A874" s="38">
        <f>IF(OR(D874=0,D874=""),"",COUNTA($D$806:D874))</f>
        <v>61</v>
      </c>
      <c r="B874" s="9" t="s">
        <v>1484</v>
      </c>
      <c r="C874" s="11" t="s">
        <v>1485</v>
      </c>
      <c r="D874" s="52">
        <v>1978</v>
      </c>
      <c r="E874" s="50">
        <v>3299</v>
      </c>
      <c r="F874" s="50">
        <v>2711.5</v>
      </c>
      <c r="G874" s="50">
        <v>587.5</v>
      </c>
      <c r="H874" s="53" t="s">
        <v>48</v>
      </c>
      <c r="I874" s="53"/>
      <c r="J874" s="53"/>
      <c r="K874" s="53"/>
      <c r="L874" s="50"/>
      <c r="M874" s="50"/>
      <c r="N874" s="12"/>
      <c r="O874" s="12"/>
      <c r="P874" s="12"/>
      <c r="Q874" s="50"/>
      <c r="R874" s="12">
        <f t="shared" si="1611"/>
        <v>7719660</v>
      </c>
      <c r="S874" s="50"/>
      <c r="T874" s="12"/>
      <c r="U874" s="50"/>
      <c r="V874" s="50"/>
      <c r="W874" s="9"/>
      <c r="X874" s="12">
        <f t="shared" si="1606"/>
        <v>7719660</v>
      </c>
      <c r="Y874" s="9" t="s">
        <v>2245</v>
      </c>
      <c r="Z874" s="15">
        <v>0</v>
      </c>
      <c r="AA874" s="15">
        <v>0</v>
      </c>
      <c r="AB874" s="15">
        <v>0</v>
      </c>
      <c r="AC874" s="15">
        <v>0</v>
      </c>
      <c r="AD874" s="41"/>
    </row>
    <row r="875" spans="1:30" s="6" customFormat="1" ht="93.75" customHeight="1" x14ac:dyDescent="0.25">
      <c r="A875" s="38">
        <f>IF(OR(D875=0,D875=""),"",COUNTA($D$806:D875))</f>
        <v>62</v>
      </c>
      <c r="B875" s="9" t="s">
        <v>1486</v>
      </c>
      <c r="C875" s="11" t="s">
        <v>1487</v>
      </c>
      <c r="D875" s="15">
        <v>1978</v>
      </c>
      <c r="E875" s="12">
        <v>3662.5</v>
      </c>
      <c r="F875" s="12">
        <v>2701.7</v>
      </c>
      <c r="G875" s="12">
        <v>960.8</v>
      </c>
      <c r="H875" s="9" t="s">
        <v>48</v>
      </c>
      <c r="I875" s="9"/>
      <c r="J875" s="9"/>
      <c r="K875" s="9"/>
      <c r="L875" s="12"/>
      <c r="M875" s="12"/>
      <c r="N875" s="12"/>
      <c r="O875" s="12"/>
      <c r="P875" s="12"/>
      <c r="Q875" s="12"/>
      <c r="R875" s="12">
        <f t="shared" si="1611"/>
        <v>8570250</v>
      </c>
      <c r="S875" s="12"/>
      <c r="T875" s="12"/>
      <c r="U875" s="12"/>
      <c r="V875" s="12"/>
      <c r="W875" s="12"/>
      <c r="X875" s="12">
        <f t="shared" si="1606"/>
        <v>8570250</v>
      </c>
      <c r="Y875" s="9" t="s">
        <v>2245</v>
      </c>
      <c r="Z875" s="15">
        <v>0</v>
      </c>
      <c r="AA875" s="15">
        <v>0</v>
      </c>
      <c r="AB875" s="15">
        <v>0</v>
      </c>
      <c r="AC875" s="15">
        <v>0</v>
      </c>
      <c r="AD875" s="41"/>
    </row>
    <row r="876" spans="1:30" s="6" customFormat="1" ht="93.75" customHeight="1" x14ac:dyDescent="0.25">
      <c r="A876" s="38">
        <f>IF(OR(D876=0,D876=""),"",COUNTA($D$806:D876))</f>
        <v>63</v>
      </c>
      <c r="B876" s="9" t="s">
        <v>1488</v>
      </c>
      <c r="C876" s="11" t="s">
        <v>1489</v>
      </c>
      <c r="D876" s="15">
        <v>1978</v>
      </c>
      <c r="E876" s="12">
        <v>5890.1</v>
      </c>
      <c r="F876" s="12">
        <v>4261.2</v>
      </c>
      <c r="G876" s="12">
        <v>1628.9</v>
      </c>
      <c r="H876" s="9" t="s">
        <v>48</v>
      </c>
      <c r="I876" s="9"/>
      <c r="J876" s="9"/>
      <c r="K876" s="9"/>
      <c r="L876" s="12"/>
      <c r="M876" s="12"/>
      <c r="N876" s="12"/>
      <c r="O876" s="12"/>
      <c r="P876" s="12"/>
      <c r="Q876" s="12"/>
      <c r="R876" s="12">
        <f t="shared" si="1611"/>
        <v>13782834</v>
      </c>
      <c r="S876" s="12"/>
      <c r="T876" s="12"/>
      <c r="U876" s="12"/>
      <c r="V876" s="12"/>
      <c r="W876" s="12"/>
      <c r="X876" s="12">
        <f t="shared" si="1606"/>
        <v>13782834</v>
      </c>
      <c r="Y876" s="9" t="s">
        <v>2245</v>
      </c>
      <c r="Z876" s="15">
        <v>0</v>
      </c>
      <c r="AA876" s="15">
        <v>0</v>
      </c>
      <c r="AB876" s="15">
        <v>0</v>
      </c>
      <c r="AC876" s="15">
        <v>0</v>
      </c>
      <c r="AD876" s="41"/>
    </row>
    <row r="877" spans="1:30" s="6" customFormat="1" ht="93.75" customHeight="1" x14ac:dyDescent="0.25">
      <c r="A877" s="38">
        <f>IF(OR(D877=0,D877=""),"",COUNTA($D$806:D877))</f>
        <v>64</v>
      </c>
      <c r="B877" s="9" t="s">
        <v>1490</v>
      </c>
      <c r="C877" s="11" t="s">
        <v>1491</v>
      </c>
      <c r="D877" s="15">
        <v>1978</v>
      </c>
      <c r="E877" s="12">
        <v>5869.7</v>
      </c>
      <c r="F877" s="12">
        <v>4352</v>
      </c>
      <c r="G877" s="12">
        <v>1517.7</v>
      </c>
      <c r="H877" s="9" t="s">
        <v>48</v>
      </c>
      <c r="I877" s="9"/>
      <c r="J877" s="9"/>
      <c r="K877" s="9"/>
      <c r="L877" s="12"/>
      <c r="M877" s="12"/>
      <c r="N877" s="12"/>
      <c r="O877" s="12"/>
      <c r="P877" s="12"/>
      <c r="Q877" s="12"/>
      <c r="R877" s="12">
        <f t="shared" si="1611"/>
        <v>13735098</v>
      </c>
      <c r="S877" s="12"/>
      <c r="T877" s="12"/>
      <c r="U877" s="12"/>
      <c r="V877" s="12"/>
      <c r="W877" s="12"/>
      <c r="X877" s="12">
        <f t="shared" si="1606"/>
        <v>13735098</v>
      </c>
      <c r="Y877" s="9" t="s">
        <v>2245</v>
      </c>
      <c r="Z877" s="15">
        <v>0</v>
      </c>
      <c r="AA877" s="15">
        <v>0</v>
      </c>
      <c r="AB877" s="15">
        <v>0</v>
      </c>
      <c r="AC877" s="15">
        <v>0</v>
      </c>
      <c r="AD877" s="41"/>
    </row>
    <row r="878" spans="1:30" s="6" customFormat="1" ht="93.75" customHeight="1" x14ac:dyDescent="0.25">
      <c r="A878" s="38">
        <f>IF(OR(D878=0,D878=""),"",COUNTA($D$806:D878))</f>
        <v>65</v>
      </c>
      <c r="B878" s="9" t="s">
        <v>1492</v>
      </c>
      <c r="C878" s="11" t="s">
        <v>1493</v>
      </c>
      <c r="D878" s="15">
        <v>1978</v>
      </c>
      <c r="E878" s="12">
        <v>3659.6</v>
      </c>
      <c r="F878" s="12">
        <v>2692.3</v>
      </c>
      <c r="G878" s="12">
        <v>967.3</v>
      </c>
      <c r="H878" s="9" t="s">
        <v>48</v>
      </c>
      <c r="I878" s="9"/>
      <c r="J878" s="9"/>
      <c r="K878" s="9"/>
      <c r="L878" s="12"/>
      <c r="M878" s="12"/>
      <c r="N878" s="12"/>
      <c r="O878" s="12"/>
      <c r="P878" s="12"/>
      <c r="Q878" s="12"/>
      <c r="R878" s="12">
        <f t="shared" si="1611"/>
        <v>8563464</v>
      </c>
      <c r="S878" s="12"/>
      <c r="T878" s="12"/>
      <c r="U878" s="12"/>
      <c r="V878" s="12"/>
      <c r="W878" s="12"/>
      <c r="X878" s="12">
        <f t="shared" si="1606"/>
        <v>8563464</v>
      </c>
      <c r="Y878" s="9" t="s">
        <v>2245</v>
      </c>
      <c r="Z878" s="15">
        <v>0</v>
      </c>
      <c r="AA878" s="15">
        <v>0</v>
      </c>
      <c r="AB878" s="15">
        <v>0</v>
      </c>
      <c r="AC878" s="15">
        <v>0</v>
      </c>
      <c r="AD878" s="41"/>
    </row>
    <row r="879" spans="1:30" s="6" customFormat="1" ht="93.75" customHeight="1" x14ac:dyDescent="0.25">
      <c r="A879" s="38">
        <f>IF(OR(D879=0,D879=""),"",COUNTA($D$806:D879))</f>
        <v>66</v>
      </c>
      <c r="B879" s="9" t="s">
        <v>1494</v>
      </c>
      <c r="C879" s="11" t="s">
        <v>1495</v>
      </c>
      <c r="D879" s="15">
        <v>1978</v>
      </c>
      <c r="E879" s="12">
        <v>3663.2</v>
      </c>
      <c r="F879" s="12">
        <v>2705.3</v>
      </c>
      <c r="G879" s="12">
        <v>966.3</v>
      </c>
      <c r="H879" s="9" t="s">
        <v>48</v>
      </c>
      <c r="I879" s="9"/>
      <c r="J879" s="9"/>
      <c r="K879" s="9"/>
      <c r="L879" s="12"/>
      <c r="M879" s="12"/>
      <c r="N879" s="12"/>
      <c r="O879" s="12"/>
      <c r="P879" s="12"/>
      <c r="Q879" s="12"/>
      <c r="R879" s="12">
        <f t="shared" si="1611"/>
        <v>8571888</v>
      </c>
      <c r="S879" s="12"/>
      <c r="T879" s="12"/>
      <c r="U879" s="12"/>
      <c r="V879" s="12"/>
      <c r="W879" s="12"/>
      <c r="X879" s="12">
        <f t="shared" si="1606"/>
        <v>8571888</v>
      </c>
      <c r="Y879" s="9" t="s">
        <v>2245</v>
      </c>
      <c r="Z879" s="15">
        <v>0</v>
      </c>
      <c r="AA879" s="15">
        <v>0</v>
      </c>
      <c r="AB879" s="15">
        <v>0</v>
      </c>
      <c r="AC879" s="15">
        <v>0</v>
      </c>
      <c r="AD879" s="41"/>
    </row>
    <row r="880" spans="1:30" s="6" customFormat="1" ht="93.75" customHeight="1" x14ac:dyDescent="0.25">
      <c r="A880" s="38">
        <f>IF(OR(D880=0,D880=""),"",COUNTA($D$806:D880))</f>
        <v>67</v>
      </c>
      <c r="B880" s="9" t="s">
        <v>1496</v>
      </c>
      <c r="C880" s="11" t="s">
        <v>1497</v>
      </c>
      <c r="D880" s="15">
        <v>1978</v>
      </c>
      <c r="E880" s="12">
        <v>5577.2</v>
      </c>
      <c r="F880" s="12">
        <v>3879.2</v>
      </c>
      <c r="G880" s="12">
        <v>0</v>
      </c>
      <c r="H880" s="9" t="s">
        <v>497</v>
      </c>
      <c r="I880" s="9"/>
      <c r="J880" s="9"/>
      <c r="K880" s="9"/>
      <c r="L880" s="12"/>
      <c r="M880" s="12"/>
      <c r="N880" s="12"/>
      <c r="O880" s="12"/>
      <c r="P880" s="12"/>
      <c r="Q880" s="12"/>
      <c r="R880" s="12">
        <f>1165*E880</f>
        <v>6497438</v>
      </c>
      <c r="S880" s="12"/>
      <c r="T880" s="12"/>
      <c r="U880" s="12"/>
      <c r="V880" s="12"/>
      <c r="W880" s="12"/>
      <c r="X880" s="12">
        <f t="shared" si="1606"/>
        <v>6497438</v>
      </c>
      <c r="Y880" s="9" t="s">
        <v>2245</v>
      </c>
      <c r="Z880" s="15">
        <v>0</v>
      </c>
      <c r="AA880" s="15">
        <v>0</v>
      </c>
      <c r="AB880" s="15">
        <v>0</v>
      </c>
      <c r="AC880" s="15">
        <v>0</v>
      </c>
      <c r="AD880" s="41"/>
    </row>
    <row r="881" spans="1:30" s="6" customFormat="1" ht="93.75" customHeight="1" x14ac:dyDescent="0.25">
      <c r="A881" s="38">
        <f>IF(OR(D881=0,D881=""),"",COUNTA($D$806:D881))</f>
        <v>68</v>
      </c>
      <c r="B881" s="9" t="s">
        <v>1498</v>
      </c>
      <c r="C881" s="11" t="s">
        <v>1499</v>
      </c>
      <c r="D881" s="15">
        <v>1978</v>
      </c>
      <c r="E881" s="12">
        <v>5301.24</v>
      </c>
      <c r="F881" s="12">
        <v>3406.04</v>
      </c>
      <c r="G881" s="12">
        <v>1895.2</v>
      </c>
      <c r="H881" s="9" t="s">
        <v>1500</v>
      </c>
      <c r="I881" s="9"/>
      <c r="J881" s="9"/>
      <c r="K881" s="9"/>
      <c r="L881" s="12"/>
      <c r="M881" s="12"/>
      <c r="N881" s="12"/>
      <c r="O881" s="12"/>
      <c r="P881" s="12"/>
      <c r="Q881" s="12"/>
      <c r="R881" s="12">
        <f>799*E881</f>
        <v>4235690.76</v>
      </c>
      <c r="S881" s="12"/>
      <c r="T881" s="12"/>
      <c r="U881" s="12"/>
      <c r="V881" s="12"/>
      <c r="W881" s="12"/>
      <c r="X881" s="12">
        <f t="shared" si="1606"/>
        <v>4235690.76</v>
      </c>
      <c r="Y881" s="9" t="s">
        <v>2245</v>
      </c>
      <c r="Z881" s="15">
        <v>0</v>
      </c>
      <c r="AA881" s="15">
        <v>0</v>
      </c>
      <c r="AB881" s="15">
        <v>0</v>
      </c>
      <c r="AC881" s="15">
        <v>0</v>
      </c>
      <c r="AD881" s="41"/>
    </row>
    <row r="882" spans="1:30" s="6" customFormat="1" ht="93.75" customHeight="1" x14ac:dyDescent="0.25">
      <c r="A882" s="38">
        <f>IF(OR(D882=0,D882=""),"",COUNTA($D$806:D882))</f>
        <v>69</v>
      </c>
      <c r="B882" s="9" t="s">
        <v>1501</v>
      </c>
      <c r="C882" s="11" t="s">
        <v>1502</v>
      </c>
      <c r="D882" s="15">
        <v>1978</v>
      </c>
      <c r="E882" s="12">
        <v>4000.2</v>
      </c>
      <c r="F882" s="12">
        <v>2639.6</v>
      </c>
      <c r="G882" s="12">
        <v>310.39999999999998</v>
      </c>
      <c r="H882" s="9" t="s">
        <v>48</v>
      </c>
      <c r="I882" s="9"/>
      <c r="J882" s="9"/>
      <c r="K882" s="9"/>
      <c r="L882" s="12"/>
      <c r="M882" s="12"/>
      <c r="N882" s="12"/>
      <c r="O882" s="12"/>
      <c r="P882" s="12"/>
      <c r="Q882" s="12"/>
      <c r="R882" s="12">
        <f t="shared" ref="R882:R892" si="1612">2340*E882</f>
        <v>9360468</v>
      </c>
      <c r="S882" s="12"/>
      <c r="T882" s="12"/>
      <c r="U882" s="12"/>
      <c r="V882" s="12"/>
      <c r="W882" s="12"/>
      <c r="X882" s="12">
        <f t="shared" si="1606"/>
        <v>9360468</v>
      </c>
      <c r="Y882" s="9" t="s">
        <v>2245</v>
      </c>
      <c r="Z882" s="15">
        <v>0</v>
      </c>
      <c r="AA882" s="15">
        <v>0</v>
      </c>
      <c r="AB882" s="15">
        <v>0</v>
      </c>
      <c r="AC882" s="15">
        <v>0</v>
      </c>
      <c r="AD882" s="41"/>
    </row>
    <row r="883" spans="1:30" s="6" customFormat="1" ht="93.75" customHeight="1" x14ac:dyDescent="0.25">
      <c r="A883" s="38">
        <f>IF(OR(D883=0,D883=""),"",COUNTA($D$806:D883))</f>
        <v>70</v>
      </c>
      <c r="B883" s="9" t="s">
        <v>1503</v>
      </c>
      <c r="C883" s="11" t="s">
        <v>1504</v>
      </c>
      <c r="D883" s="15">
        <v>1978</v>
      </c>
      <c r="E883" s="12">
        <v>3653.9</v>
      </c>
      <c r="F883" s="12">
        <v>2584.5</v>
      </c>
      <c r="G883" s="12">
        <v>978.5</v>
      </c>
      <c r="H883" s="9" t="s">
        <v>48</v>
      </c>
      <c r="I883" s="9"/>
      <c r="J883" s="9"/>
      <c r="K883" s="9"/>
      <c r="L883" s="12"/>
      <c r="M883" s="12"/>
      <c r="N883" s="12"/>
      <c r="O883" s="12"/>
      <c r="P883" s="12"/>
      <c r="Q883" s="12"/>
      <c r="R883" s="12">
        <f t="shared" si="1612"/>
        <v>8550126</v>
      </c>
      <c r="S883" s="12"/>
      <c r="T883" s="12"/>
      <c r="U883" s="12"/>
      <c r="V883" s="12"/>
      <c r="W883" s="12"/>
      <c r="X883" s="12">
        <f t="shared" si="1606"/>
        <v>8550126</v>
      </c>
      <c r="Y883" s="9" t="s">
        <v>2245</v>
      </c>
      <c r="Z883" s="15">
        <v>0</v>
      </c>
      <c r="AA883" s="15">
        <v>0</v>
      </c>
      <c r="AB883" s="15">
        <v>0</v>
      </c>
      <c r="AC883" s="15">
        <v>0</v>
      </c>
      <c r="AD883" s="41"/>
    </row>
    <row r="884" spans="1:30" s="6" customFormat="1" ht="93.75" customHeight="1" x14ac:dyDescent="0.25">
      <c r="A884" s="38">
        <f>IF(OR(D884=0,D884=""),"",COUNTA($D$806:D884))</f>
        <v>71</v>
      </c>
      <c r="B884" s="9" t="s">
        <v>1505</v>
      </c>
      <c r="C884" s="11" t="s">
        <v>1506</v>
      </c>
      <c r="D884" s="15">
        <v>1979</v>
      </c>
      <c r="E884" s="12">
        <v>3661.8</v>
      </c>
      <c r="F884" s="12">
        <v>2706</v>
      </c>
      <c r="G884" s="12">
        <v>955.8</v>
      </c>
      <c r="H884" s="9" t="s">
        <v>48</v>
      </c>
      <c r="I884" s="9"/>
      <c r="J884" s="9"/>
      <c r="K884" s="9"/>
      <c r="L884" s="12"/>
      <c r="M884" s="12"/>
      <c r="N884" s="12"/>
      <c r="O884" s="12"/>
      <c r="P884" s="12"/>
      <c r="Q884" s="12"/>
      <c r="R884" s="12">
        <f t="shared" si="1612"/>
        <v>8568612</v>
      </c>
      <c r="S884" s="12"/>
      <c r="T884" s="12"/>
      <c r="U884" s="12"/>
      <c r="V884" s="12"/>
      <c r="W884" s="12"/>
      <c r="X884" s="12">
        <f t="shared" si="1606"/>
        <v>8568612</v>
      </c>
      <c r="Y884" s="9" t="s">
        <v>2245</v>
      </c>
      <c r="Z884" s="15">
        <v>0</v>
      </c>
      <c r="AA884" s="15">
        <v>0</v>
      </c>
      <c r="AB884" s="15">
        <v>0</v>
      </c>
      <c r="AC884" s="15">
        <v>0</v>
      </c>
      <c r="AD884" s="41"/>
    </row>
    <row r="885" spans="1:30" s="6" customFormat="1" ht="93.75" customHeight="1" x14ac:dyDescent="0.25">
      <c r="A885" s="38">
        <f>IF(OR(D885=0,D885=""),"",COUNTA($D$806:D885))</f>
        <v>72</v>
      </c>
      <c r="B885" s="9" t="s">
        <v>1507</v>
      </c>
      <c r="C885" s="11" t="s">
        <v>1508</v>
      </c>
      <c r="D885" s="15">
        <v>1979</v>
      </c>
      <c r="E885" s="12">
        <v>5995.22</v>
      </c>
      <c r="F885" s="12">
        <v>4455.62</v>
      </c>
      <c r="G885" s="12">
        <v>1539.6</v>
      </c>
      <c r="H885" s="9" t="s">
        <v>48</v>
      </c>
      <c r="I885" s="9"/>
      <c r="J885" s="9"/>
      <c r="K885" s="9"/>
      <c r="L885" s="12"/>
      <c r="M885" s="12"/>
      <c r="N885" s="12"/>
      <c r="O885" s="12"/>
      <c r="P885" s="12"/>
      <c r="Q885" s="12"/>
      <c r="R885" s="12">
        <f t="shared" si="1612"/>
        <v>14028814.800000001</v>
      </c>
      <c r="S885" s="12"/>
      <c r="T885" s="12"/>
      <c r="U885" s="12"/>
      <c r="V885" s="12"/>
      <c r="W885" s="12"/>
      <c r="X885" s="12">
        <f t="shared" si="1606"/>
        <v>14028814.800000001</v>
      </c>
      <c r="Y885" s="9" t="s">
        <v>2245</v>
      </c>
      <c r="Z885" s="15">
        <v>0</v>
      </c>
      <c r="AA885" s="15">
        <v>0</v>
      </c>
      <c r="AB885" s="15">
        <v>0</v>
      </c>
      <c r="AC885" s="15">
        <v>0</v>
      </c>
      <c r="AD885" s="41"/>
    </row>
    <row r="886" spans="1:30" s="6" customFormat="1" ht="93.75" customHeight="1" x14ac:dyDescent="0.25">
      <c r="A886" s="38">
        <f>IF(OR(D886=0,D886=""),"",COUNTA($D$806:D886))</f>
        <v>73</v>
      </c>
      <c r="B886" s="9" t="s">
        <v>1509</v>
      </c>
      <c r="C886" s="11" t="s">
        <v>1510</v>
      </c>
      <c r="D886" s="15">
        <v>1979</v>
      </c>
      <c r="E886" s="12">
        <v>3350.7</v>
      </c>
      <c r="F886" s="12">
        <v>2712.5</v>
      </c>
      <c r="G886" s="12">
        <v>638.20000000000005</v>
      </c>
      <c r="H886" s="9" t="s">
        <v>48</v>
      </c>
      <c r="I886" s="9"/>
      <c r="J886" s="9"/>
      <c r="K886" s="9"/>
      <c r="L886" s="12"/>
      <c r="M886" s="12"/>
      <c r="N886" s="12"/>
      <c r="O886" s="12"/>
      <c r="P886" s="12"/>
      <c r="Q886" s="12"/>
      <c r="R886" s="12">
        <f t="shared" si="1612"/>
        <v>7840638</v>
      </c>
      <c r="S886" s="12"/>
      <c r="T886" s="12"/>
      <c r="U886" s="12"/>
      <c r="V886" s="12"/>
      <c r="W886" s="12"/>
      <c r="X886" s="12">
        <f t="shared" si="1606"/>
        <v>7840638</v>
      </c>
      <c r="Y886" s="9" t="s">
        <v>2245</v>
      </c>
      <c r="Z886" s="15">
        <v>0</v>
      </c>
      <c r="AA886" s="15">
        <v>0</v>
      </c>
      <c r="AB886" s="15">
        <v>0</v>
      </c>
      <c r="AC886" s="15">
        <v>0</v>
      </c>
      <c r="AD886" s="41"/>
    </row>
    <row r="887" spans="1:30" s="6" customFormat="1" ht="93.75" customHeight="1" x14ac:dyDescent="0.25">
      <c r="A887" s="38">
        <f>IF(OR(D887=0,D887=""),"",COUNTA($D$806:D887))</f>
        <v>74</v>
      </c>
      <c r="B887" s="9" t="s">
        <v>1511</v>
      </c>
      <c r="C887" s="11" t="s">
        <v>1512</v>
      </c>
      <c r="D887" s="15">
        <v>1979</v>
      </c>
      <c r="E887" s="12">
        <v>5961.9</v>
      </c>
      <c r="F887" s="12">
        <v>4422.3</v>
      </c>
      <c r="G887" s="12">
        <v>1539.6</v>
      </c>
      <c r="H887" s="9" t="s">
        <v>48</v>
      </c>
      <c r="I887" s="9"/>
      <c r="J887" s="9"/>
      <c r="K887" s="9"/>
      <c r="L887" s="12"/>
      <c r="M887" s="12"/>
      <c r="N887" s="12"/>
      <c r="O887" s="12"/>
      <c r="P887" s="12"/>
      <c r="Q887" s="12"/>
      <c r="R887" s="12">
        <f t="shared" si="1612"/>
        <v>13950846</v>
      </c>
      <c r="S887" s="12"/>
      <c r="T887" s="12"/>
      <c r="U887" s="12"/>
      <c r="V887" s="12"/>
      <c r="W887" s="12"/>
      <c r="X887" s="12">
        <f t="shared" si="1606"/>
        <v>13950846</v>
      </c>
      <c r="Y887" s="9" t="s">
        <v>2245</v>
      </c>
      <c r="Z887" s="15">
        <v>0</v>
      </c>
      <c r="AA887" s="15">
        <v>0</v>
      </c>
      <c r="AB887" s="15">
        <v>0</v>
      </c>
      <c r="AC887" s="15">
        <v>0</v>
      </c>
      <c r="AD887" s="41"/>
    </row>
    <row r="888" spans="1:30" s="6" customFormat="1" ht="93.75" customHeight="1" x14ac:dyDescent="0.25">
      <c r="A888" s="38">
        <f>IF(OR(D888=0,D888=""),"",COUNTA($D$806:D888))</f>
        <v>75</v>
      </c>
      <c r="B888" s="9" t="s">
        <v>1513</v>
      </c>
      <c r="C888" s="11" t="s">
        <v>1514</v>
      </c>
      <c r="D888" s="15">
        <v>1979</v>
      </c>
      <c r="E888" s="12">
        <v>3646</v>
      </c>
      <c r="F888" s="12">
        <v>2683.1</v>
      </c>
      <c r="G888" s="12">
        <v>908.6</v>
      </c>
      <c r="H888" s="9" t="s">
        <v>48</v>
      </c>
      <c r="I888" s="9"/>
      <c r="J888" s="9"/>
      <c r="K888" s="9"/>
      <c r="L888" s="12"/>
      <c r="M888" s="12"/>
      <c r="N888" s="12"/>
      <c r="O888" s="12"/>
      <c r="P888" s="12"/>
      <c r="Q888" s="12"/>
      <c r="R888" s="12">
        <f t="shared" si="1612"/>
        <v>8531640</v>
      </c>
      <c r="S888" s="12"/>
      <c r="T888" s="12"/>
      <c r="U888" s="12"/>
      <c r="V888" s="12"/>
      <c r="W888" s="12"/>
      <c r="X888" s="12">
        <f t="shared" si="1606"/>
        <v>8531640</v>
      </c>
      <c r="Y888" s="9" t="s">
        <v>2245</v>
      </c>
      <c r="Z888" s="15">
        <v>0</v>
      </c>
      <c r="AA888" s="15">
        <v>0</v>
      </c>
      <c r="AB888" s="15">
        <v>0</v>
      </c>
      <c r="AC888" s="15">
        <v>0</v>
      </c>
      <c r="AD888" s="41"/>
    </row>
    <row r="889" spans="1:30" s="6" customFormat="1" ht="93.75" customHeight="1" x14ac:dyDescent="0.25">
      <c r="A889" s="38">
        <f>IF(OR(D889=0,D889=""),"",COUNTA($D$806:D889))</f>
        <v>76</v>
      </c>
      <c r="B889" s="9" t="s">
        <v>1515</v>
      </c>
      <c r="C889" s="11" t="s">
        <v>1516</v>
      </c>
      <c r="D889" s="15">
        <v>1979</v>
      </c>
      <c r="E889" s="12">
        <v>3696.8</v>
      </c>
      <c r="F889" s="12">
        <v>2725</v>
      </c>
      <c r="G889" s="12">
        <v>971.8</v>
      </c>
      <c r="H889" s="9" t="s">
        <v>48</v>
      </c>
      <c r="I889" s="9"/>
      <c r="J889" s="9"/>
      <c r="K889" s="9"/>
      <c r="L889" s="12"/>
      <c r="M889" s="12"/>
      <c r="N889" s="12"/>
      <c r="O889" s="12"/>
      <c r="P889" s="12"/>
      <c r="Q889" s="12"/>
      <c r="R889" s="12">
        <f t="shared" si="1612"/>
        <v>8650512</v>
      </c>
      <c r="S889" s="12"/>
      <c r="T889" s="12"/>
      <c r="U889" s="12"/>
      <c r="V889" s="12"/>
      <c r="W889" s="12"/>
      <c r="X889" s="12">
        <f t="shared" si="1606"/>
        <v>8650512</v>
      </c>
      <c r="Y889" s="9" t="s">
        <v>2245</v>
      </c>
      <c r="Z889" s="15">
        <v>0</v>
      </c>
      <c r="AA889" s="15">
        <v>0</v>
      </c>
      <c r="AB889" s="15">
        <v>0</v>
      </c>
      <c r="AC889" s="15">
        <v>0</v>
      </c>
      <c r="AD889" s="41"/>
    </row>
    <row r="890" spans="1:30" s="6" customFormat="1" ht="93.75" customHeight="1" x14ac:dyDescent="0.25">
      <c r="A890" s="38">
        <f>IF(OR(D890=0,D890=""),"",COUNTA($D$806:D890))</f>
        <v>77</v>
      </c>
      <c r="B890" s="9" t="s">
        <v>1517</v>
      </c>
      <c r="C890" s="11" t="s">
        <v>1518</v>
      </c>
      <c r="D890" s="15">
        <v>1979</v>
      </c>
      <c r="E890" s="12">
        <v>5400.1</v>
      </c>
      <c r="F890" s="12">
        <v>4423.8</v>
      </c>
      <c r="G890" s="12">
        <v>1535.2</v>
      </c>
      <c r="H890" s="9" t="s">
        <v>48</v>
      </c>
      <c r="I890" s="9"/>
      <c r="J890" s="9"/>
      <c r="K890" s="9"/>
      <c r="L890" s="12"/>
      <c r="M890" s="12"/>
      <c r="N890" s="12"/>
      <c r="O890" s="12"/>
      <c r="P890" s="12"/>
      <c r="Q890" s="12"/>
      <c r="R890" s="12">
        <f t="shared" si="1612"/>
        <v>12636234</v>
      </c>
      <c r="S890" s="12"/>
      <c r="T890" s="12"/>
      <c r="U890" s="12"/>
      <c r="V890" s="12"/>
      <c r="W890" s="12"/>
      <c r="X890" s="12">
        <f t="shared" si="1606"/>
        <v>12636234</v>
      </c>
      <c r="Y890" s="9" t="s">
        <v>2245</v>
      </c>
      <c r="Z890" s="15">
        <v>0</v>
      </c>
      <c r="AA890" s="15">
        <v>0</v>
      </c>
      <c r="AB890" s="15">
        <v>0</v>
      </c>
      <c r="AC890" s="15">
        <v>0</v>
      </c>
      <c r="AD890" s="41"/>
    </row>
    <row r="891" spans="1:30" s="6" customFormat="1" ht="93.75" customHeight="1" x14ac:dyDescent="0.25">
      <c r="A891" s="38">
        <f>IF(OR(D891=0,D891=""),"",COUNTA($D$806:D891))</f>
        <v>78</v>
      </c>
      <c r="B891" s="9" t="s">
        <v>1519</v>
      </c>
      <c r="C891" s="11" t="s">
        <v>1520</v>
      </c>
      <c r="D891" s="15">
        <v>1979</v>
      </c>
      <c r="E891" s="12">
        <v>3670.9</v>
      </c>
      <c r="F891" s="12">
        <v>2703.1</v>
      </c>
      <c r="G891" s="12">
        <v>967.8</v>
      </c>
      <c r="H891" s="9" t="s">
        <v>48</v>
      </c>
      <c r="I891" s="9"/>
      <c r="J891" s="9"/>
      <c r="K891" s="9"/>
      <c r="L891" s="12"/>
      <c r="M891" s="12"/>
      <c r="N891" s="12"/>
      <c r="O891" s="12"/>
      <c r="P891" s="12"/>
      <c r="Q891" s="12"/>
      <c r="R891" s="12">
        <f t="shared" si="1612"/>
        <v>8589906</v>
      </c>
      <c r="S891" s="12"/>
      <c r="T891" s="12"/>
      <c r="U891" s="12"/>
      <c r="V891" s="12"/>
      <c r="W891" s="12"/>
      <c r="X891" s="12">
        <f t="shared" si="1606"/>
        <v>8589906</v>
      </c>
      <c r="Y891" s="9" t="s">
        <v>2245</v>
      </c>
      <c r="Z891" s="15">
        <v>0</v>
      </c>
      <c r="AA891" s="15">
        <v>0</v>
      </c>
      <c r="AB891" s="15">
        <v>0</v>
      </c>
      <c r="AC891" s="15">
        <v>0</v>
      </c>
      <c r="AD891" s="41"/>
    </row>
    <row r="892" spans="1:30" s="6" customFormat="1" ht="93.75" customHeight="1" x14ac:dyDescent="0.25">
      <c r="A892" s="38">
        <f>IF(OR(D892=0,D892=""),"",COUNTA($D$806:D892))</f>
        <v>79</v>
      </c>
      <c r="B892" s="9" t="s">
        <v>1521</v>
      </c>
      <c r="C892" s="11" t="s">
        <v>1522</v>
      </c>
      <c r="D892" s="15">
        <v>1979</v>
      </c>
      <c r="E892" s="12">
        <v>3679.01</v>
      </c>
      <c r="F892" s="12">
        <v>2709.41</v>
      </c>
      <c r="G892" s="12">
        <v>969.6</v>
      </c>
      <c r="H892" s="9" t="s">
        <v>48</v>
      </c>
      <c r="I892" s="9"/>
      <c r="J892" s="9"/>
      <c r="K892" s="9"/>
      <c r="L892" s="12"/>
      <c r="M892" s="12"/>
      <c r="N892" s="12"/>
      <c r="O892" s="12"/>
      <c r="P892" s="12"/>
      <c r="Q892" s="12"/>
      <c r="R892" s="12">
        <f t="shared" si="1612"/>
        <v>8608883.4000000004</v>
      </c>
      <c r="S892" s="12"/>
      <c r="T892" s="12"/>
      <c r="U892" s="12"/>
      <c r="V892" s="12"/>
      <c r="W892" s="12"/>
      <c r="X892" s="12">
        <f t="shared" si="1606"/>
        <v>8608883.4000000004</v>
      </c>
      <c r="Y892" s="9" t="s">
        <v>2245</v>
      </c>
      <c r="Z892" s="15">
        <v>0</v>
      </c>
      <c r="AA892" s="15">
        <v>0</v>
      </c>
      <c r="AB892" s="15">
        <v>0</v>
      </c>
      <c r="AC892" s="15">
        <v>0</v>
      </c>
      <c r="AD892" s="41"/>
    </row>
    <row r="893" spans="1:30" s="6" customFormat="1" ht="93.75" customHeight="1" x14ac:dyDescent="0.25">
      <c r="A893" s="38">
        <f>IF(OR(D893=0,D893=""),"",COUNTA($D$806:D893))</f>
        <v>80</v>
      </c>
      <c r="B893" s="9" t="s">
        <v>1523</v>
      </c>
      <c r="C893" s="11" t="s">
        <v>1524</v>
      </c>
      <c r="D893" s="15">
        <v>1979</v>
      </c>
      <c r="E893" s="12">
        <v>6056.82</v>
      </c>
      <c r="F893" s="12">
        <v>3322.26</v>
      </c>
      <c r="G893" s="12">
        <v>2734.56</v>
      </c>
      <c r="H893" s="9" t="s">
        <v>497</v>
      </c>
      <c r="I893" s="9"/>
      <c r="J893" s="9"/>
      <c r="K893" s="9"/>
      <c r="L893" s="12"/>
      <c r="M893" s="12"/>
      <c r="N893" s="12"/>
      <c r="O893" s="12"/>
      <c r="P893" s="12"/>
      <c r="Q893" s="12"/>
      <c r="R893" s="12">
        <f>1165*E893</f>
        <v>7056195.2999999998</v>
      </c>
      <c r="S893" s="12"/>
      <c r="T893" s="12"/>
      <c r="U893" s="12"/>
      <c r="V893" s="12"/>
      <c r="W893" s="12"/>
      <c r="X893" s="12">
        <f t="shared" si="1606"/>
        <v>7056195.2999999998</v>
      </c>
      <c r="Y893" s="9" t="s">
        <v>2245</v>
      </c>
      <c r="Z893" s="15">
        <v>0</v>
      </c>
      <c r="AA893" s="15">
        <v>0</v>
      </c>
      <c r="AB893" s="15">
        <v>0</v>
      </c>
      <c r="AC893" s="15">
        <v>0</v>
      </c>
      <c r="AD893" s="41"/>
    </row>
    <row r="894" spans="1:30" s="6" customFormat="1" ht="93.75" customHeight="1" x14ac:dyDescent="0.25">
      <c r="A894" s="38">
        <f>IF(OR(D894=0,D894=""),"",COUNTA($D$806:D894))</f>
        <v>81</v>
      </c>
      <c r="B894" s="9" t="s">
        <v>1525</v>
      </c>
      <c r="C894" s="11" t="s">
        <v>1526</v>
      </c>
      <c r="D894" s="15">
        <v>1979</v>
      </c>
      <c r="E894" s="12">
        <v>5787.3</v>
      </c>
      <c r="F894" s="12">
        <v>4396.3999999999996</v>
      </c>
      <c r="G894" s="12">
        <v>1390.9</v>
      </c>
      <c r="H894" s="9" t="s">
        <v>48</v>
      </c>
      <c r="I894" s="9"/>
      <c r="J894" s="9"/>
      <c r="K894" s="9"/>
      <c r="L894" s="12"/>
      <c r="M894" s="12"/>
      <c r="N894" s="12"/>
      <c r="O894" s="12"/>
      <c r="P894" s="12"/>
      <c r="Q894" s="12"/>
      <c r="R894" s="12">
        <f>2340*E894</f>
        <v>13542282</v>
      </c>
      <c r="S894" s="12"/>
      <c r="T894" s="12"/>
      <c r="U894" s="12"/>
      <c r="V894" s="12"/>
      <c r="W894" s="12"/>
      <c r="X894" s="12">
        <f t="shared" si="1606"/>
        <v>13542282</v>
      </c>
      <c r="Y894" s="9" t="s">
        <v>2245</v>
      </c>
      <c r="Z894" s="15">
        <v>0</v>
      </c>
      <c r="AA894" s="15">
        <v>0</v>
      </c>
      <c r="AB894" s="15">
        <v>0</v>
      </c>
      <c r="AC894" s="15">
        <v>0</v>
      </c>
      <c r="AD894" s="41"/>
    </row>
    <row r="895" spans="1:30" s="6" customFormat="1" ht="93.75" customHeight="1" x14ac:dyDescent="0.25">
      <c r="A895" s="38">
        <f>IF(OR(D895=0,D895=""),"",COUNTA($D$806:D895))</f>
        <v>82</v>
      </c>
      <c r="B895" s="9" t="s">
        <v>1527</v>
      </c>
      <c r="C895" s="11" t="s">
        <v>1528</v>
      </c>
      <c r="D895" s="15">
        <v>2002</v>
      </c>
      <c r="E895" s="12">
        <v>5378.41</v>
      </c>
      <c r="F895" s="12">
        <v>3338.31</v>
      </c>
      <c r="G895" s="12">
        <v>2044.3000000000002</v>
      </c>
      <c r="H895" s="9" t="s">
        <v>497</v>
      </c>
      <c r="I895" s="9">
        <f>J895+K895</f>
        <v>2</v>
      </c>
      <c r="J895" s="9">
        <v>2</v>
      </c>
      <c r="K895" s="9"/>
      <c r="L895" s="12"/>
      <c r="M895" s="12"/>
      <c r="N895" s="12"/>
      <c r="O895" s="12"/>
      <c r="P895" s="12"/>
      <c r="Q895" s="12">
        <f>4023848*I895</f>
        <v>8047696</v>
      </c>
      <c r="R895" s="12"/>
      <c r="S895" s="12"/>
      <c r="T895" s="12"/>
      <c r="U895" s="12"/>
      <c r="V895" s="12">
        <f>48*E895</f>
        <v>258163.68</v>
      </c>
      <c r="W895" s="12"/>
      <c r="X895" s="12">
        <f t="shared" si="1606"/>
        <v>8305859.6799999997</v>
      </c>
      <c r="Y895" s="9" t="s">
        <v>2245</v>
      </c>
      <c r="Z895" s="15">
        <v>0</v>
      </c>
      <c r="AA895" s="15">
        <v>0</v>
      </c>
      <c r="AB895" s="15">
        <v>0</v>
      </c>
      <c r="AC895" s="15">
        <v>0</v>
      </c>
      <c r="AD895" s="41"/>
    </row>
    <row r="896" spans="1:30" s="6" customFormat="1" ht="93.75" customHeight="1" x14ac:dyDescent="0.25">
      <c r="A896" s="38" t="str">
        <f>IF(OR(D896=0,D896=""),"",COUNTA($D$806:D896))</f>
        <v/>
      </c>
      <c r="B896" s="9"/>
      <c r="C896" s="39"/>
      <c r="D896" s="15"/>
      <c r="E896" s="40">
        <f>SUM(E838:E895)</f>
        <v>272500.55000000005</v>
      </c>
      <c r="F896" s="40">
        <f t="shared" ref="F896:G896" si="1613">SUM(F838:F895)</f>
        <v>197583.72</v>
      </c>
      <c r="G896" s="40">
        <f t="shared" si="1613"/>
        <v>71388.479999999996</v>
      </c>
      <c r="H896" s="9"/>
      <c r="I896" s="9"/>
      <c r="J896" s="9"/>
      <c r="K896" s="9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40">
        <f t="shared" ref="X896" si="1614">SUM(X838:X895)</f>
        <v>589639295.43999982</v>
      </c>
      <c r="Y896" s="40"/>
      <c r="Z896" s="40">
        <f t="shared" ref="Z896" si="1615">SUM(Z838:Z895)</f>
        <v>0</v>
      </c>
      <c r="AA896" s="40">
        <f t="shared" ref="AA896" si="1616">SUM(AA838:AA895)</f>
        <v>0</v>
      </c>
      <c r="AB896" s="40">
        <f t="shared" ref="AB896" si="1617">SUM(AB838:AB895)</f>
        <v>0</v>
      </c>
      <c r="AC896" s="40">
        <f t="shared" ref="AC896" si="1618">SUM(AC838:AC895)</f>
        <v>0</v>
      </c>
      <c r="AD896" s="41"/>
    </row>
    <row r="897" spans="1:30" s="6" customFormat="1" ht="93.75" customHeight="1" x14ac:dyDescent="0.25">
      <c r="A897" s="38" t="str">
        <f>IF(OR(D897=0,D897=""),"",COUNTA($D$806:D897))</f>
        <v/>
      </c>
      <c r="B897" s="9"/>
      <c r="C897" s="39" t="s">
        <v>2224</v>
      </c>
      <c r="D897" s="15"/>
      <c r="E897" s="12"/>
      <c r="F897" s="12"/>
      <c r="G897" s="12"/>
      <c r="H897" s="9"/>
      <c r="I897" s="9"/>
      <c r="J897" s="9"/>
      <c r="K897" s="9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41"/>
    </row>
    <row r="898" spans="1:30" s="6" customFormat="1" ht="93.75" customHeight="1" x14ac:dyDescent="0.25">
      <c r="A898" s="38">
        <f>IF(OR(D898=0,D898=""),"",COUNTA($D$806:D898))</f>
        <v>83</v>
      </c>
      <c r="B898" s="9" t="s">
        <v>1529</v>
      </c>
      <c r="C898" s="11" t="s">
        <v>1530</v>
      </c>
      <c r="D898" s="15">
        <v>1976</v>
      </c>
      <c r="E898" s="12">
        <v>3315.4</v>
      </c>
      <c r="F898" s="12">
        <v>1633.2</v>
      </c>
      <c r="G898" s="12">
        <v>0</v>
      </c>
      <c r="H898" s="9" t="s">
        <v>48</v>
      </c>
      <c r="I898" s="9"/>
      <c r="J898" s="9"/>
      <c r="K898" s="9"/>
      <c r="L898" s="12"/>
      <c r="M898" s="12"/>
      <c r="N898" s="12"/>
      <c r="O898" s="12"/>
      <c r="P898" s="12"/>
      <c r="Q898" s="12"/>
      <c r="R898" s="12">
        <f>2340*E898</f>
        <v>7758036</v>
      </c>
      <c r="S898" s="12"/>
      <c r="T898" s="12"/>
      <c r="U898" s="12"/>
      <c r="V898" s="12"/>
      <c r="W898" s="12"/>
      <c r="X898" s="12">
        <f t="shared" ref="X898:X910" si="1619">L898+M898+N898+O898+P898+Q898+R898+S898+T898+U898+V898+W898</f>
        <v>7758036</v>
      </c>
      <c r="Y898" s="9" t="s">
        <v>2245</v>
      </c>
      <c r="Z898" s="15">
        <v>0</v>
      </c>
      <c r="AA898" s="15">
        <v>0</v>
      </c>
      <c r="AB898" s="15">
        <v>0</v>
      </c>
      <c r="AC898" s="15">
        <v>0</v>
      </c>
      <c r="AD898" s="41"/>
    </row>
    <row r="899" spans="1:30" s="6" customFormat="1" ht="93.75" customHeight="1" x14ac:dyDescent="0.25">
      <c r="A899" s="38">
        <f>IF(OR(D899=0,D899=""),"",COUNTA($D$806:D899))</f>
        <v>84</v>
      </c>
      <c r="B899" s="9" t="s">
        <v>1531</v>
      </c>
      <c r="C899" s="11" t="s">
        <v>1532</v>
      </c>
      <c r="D899" s="15">
        <v>1976</v>
      </c>
      <c r="E899" s="12">
        <v>328.3</v>
      </c>
      <c r="F899" s="12">
        <v>208.1</v>
      </c>
      <c r="G899" s="12">
        <v>0</v>
      </c>
      <c r="H899" s="9" t="s">
        <v>39</v>
      </c>
      <c r="I899" s="9"/>
      <c r="J899" s="9"/>
      <c r="K899" s="9"/>
      <c r="L899" s="12"/>
      <c r="M899" s="12"/>
      <c r="N899" s="12"/>
      <c r="O899" s="12"/>
      <c r="P899" s="12"/>
      <c r="Q899" s="12"/>
      <c r="R899" s="12">
        <f>5443*E899</f>
        <v>1786936.9000000001</v>
      </c>
      <c r="S899" s="12"/>
      <c r="T899" s="12"/>
      <c r="U899" s="12"/>
      <c r="V899" s="12"/>
      <c r="W899" s="12"/>
      <c r="X899" s="12">
        <f t="shared" si="1619"/>
        <v>1786936.9000000001</v>
      </c>
      <c r="Y899" s="9" t="s">
        <v>2245</v>
      </c>
      <c r="Z899" s="15">
        <v>0</v>
      </c>
      <c r="AA899" s="15">
        <v>0</v>
      </c>
      <c r="AB899" s="15">
        <v>0</v>
      </c>
      <c r="AC899" s="15">
        <v>0</v>
      </c>
      <c r="AD899" s="41"/>
    </row>
    <row r="900" spans="1:30" s="6" customFormat="1" ht="93.75" customHeight="1" x14ac:dyDescent="0.25">
      <c r="A900" s="38">
        <f>IF(OR(D900=0,D900=""),"",COUNTA($D$806:D900))</f>
        <v>85</v>
      </c>
      <c r="B900" s="9" t="s">
        <v>1533</v>
      </c>
      <c r="C900" s="11" t="s">
        <v>1534</v>
      </c>
      <c r="D900" s="15">
        <v>1977</v>
      </c>
      <c r="E900" s="12">
        <v>3305.9</v>
      </c>
      <c r="F900" s="12">
        <v>2682.9</v>
      </c>
      <c r="G900" s="12">
        <v>0</v>
      </c>
      <c r="H900" s="9" t="s">
        <v>48</v>
      </c>
      <c r="I900" s="9"/>
      <c r="J900" s="9"/>
      <c r="K900" s="9"/>
      <c r="L900" s="12"/>
      <c r="M900" s="12"/>
      <c r="N900" s="12"/>
      <c r="O900" s="12"/>
      <c r="P900" s="12"/>
      <c r="Q900" s="12"/>
      <c r="R900" s="12">
        <f t="shared" ref="R900:R903" si="1620">2340*E900</f>
        <v>7735806</v>
      </c>
      <c r="S900" s="12"/>
      <c r="T900" s="12"/>
      <c r="U900" s="12"/>
      <c r="V900" s="12"/>
      <c r="W900" s="12"/>
      <c r="X900" s="12">
        <f t="shared" si="1619"/>
        <v>7735806</v>
      </c>
      <c r="Y900" s="9" t="s">
        <v>2245</v>
      </c>
      <c r="Z900" s="15">
        <v>0</v>
      </c>
      <c r="AA900" s="15">
        <v>0</v>
      </c>
      <c r="AB900" s="15">
        <v>0</v>
      </c>
      <c r="AC900" s="15">
        <v>0</v>
      </c>
      <c r="AD900" s="41"/>
    </row>
    <row r="901" spans="1:30" s="6" customFormat="1" ht="93.75" customHeight="1" x14ac:dyDescent="0.25">
      <c r="A901" s="38">
        <f>IF(OR(D901=0,D901=""),"",COUNTA($D$806:D901))</f>
        <v>86</v>
      </c>
      <c r="B901" s="9" t="s">
        <v>1535</v>
      </c>
      <c r="C901" s="11" t="s">
        <v>1536</v>
      </c>
      <c r="D901" s="15">
        <v>1978</v>
      </c>
      <c r="E901" s="12">
        <v>3314.5</v>
      </c>
      <c r="F901" s="12">
        <v>1834.5</v>
      </c>
      <c r="G901" s="12">
        <v>0</v>
      </c>
      <c r="H901" s="9" t="s">
        <v>48</v>
      </c>
      <c r="I901" s="9"/>
      <c r="J901" s="9"/>
      <c r="K901" s="9"/>
      <c r="L901" s="12"/>
      <c r="M901" s="12"/>
      <c r="N901" s="12"/>
      <c r="O901" s="12"/>
      <c r="P901" s="12"/>
      <c r="Q901" s="12"/>
      <c r="R901" s="12">
        <f t="shared" si="1620"/>
        <v>7755930</v>
      </c>
      <c r="S901" s="12"/>
      <c r="T901" s="12"/>
      <c r="U901" s="12"/>
      <c r="V901" s="12"/>
      <c r="W901" s="12"/>
      <c r="X901" s="12">
        <f t="shared" si="1619"/>
        <v>7755930</v>
      </c>
      <c r="Y901" s="9" t="s">
        <v>2245</v>
      </c>
      <c r="Z901" s="15">
        <v>0</v>
      </c>
      <c r="AA901" s="15">
        <v>0</v>
      </c>
      <c r="AB901" s="15">
        <v>0</v>
      </c>
      <c r="AC901" s="15">
        <v>0</v>
      </c>
      <c r="AD901" s="41"/>
    </row>
    <row r="902" spans="1:30" s="6" customFormat="1" ht="93.75" customHeight="1" x14ac:dyDescent="0.25">
      <c r="A902" s="38">
        <f>IF(OR(D902=0,D902=""),"",COUNTA($D$806:D902))</f>
        <v>87</v>
      </c>
      <c r="B902" s="9" t="s">
        <v>1537</v>
      </c>
      <c r="C902" s="11" t="s">
        <v>1538</v>
      </c>
      <c r="D902" s="15">
        <v>1979</v>
      </c>
      <c r="E902" s="12">
        <v>5411.8</v>
      </c>
      <c r="F902" s="12">
        <v>3952.5</v>
      </c>
      <c r="G902" s="12">
        <v>1459.3</v>
      </c>
      <c r="H902" s="9" t="s">
        <v>48</v>
      </c>
      <c r="I902" s="9"/>
      <c r="J902" s="9"/>
      <c r="K902" s="9"/>
      <c r="L902" s="12"/>
      <c r="M902" s="12"/>
      <c r="N902" s="12"/>
      <c r="O902" s="12"/>
      <c r="P902" s="12"/>
      <c r="Q902" s="12"/>
      <c r="R902" s="12">
        <f t="shared" si="1620"/>
        <v>12663612</v>
      </c>
      <c r="S902" s="12"/>
      <c r="T902" s="12"/>
      <c r="U902" s="12"/>
      <c r="V902" s="12"/>
      <c r="W902" s="12"/>
      <c r="X902" s="12">
        <f t="shared" si="1619"/>
        <v>12663612</v>
      </c>
      <c r="Y902" s="9" t="s">
        <v>2245</v>
      </c>
      <c r="Z902" s="15">
        <v>0</v>
      </c>
      <c r="AA902" s="15">
        <v>0</v>
      </c>
      <c r="AB902" s="15">
        <v>0</v>
      </c>
      <c r="AC902" s="15">
        <v>0</v>
      </c>
      <c r="AD902" s="41"/>
    </row>
    <row r="903" spans="1:30" s="6" customFormat="1" ht="93.75" customHeight="1" x14ac:dyDescent="0.25">
      <c r="A903" s="38">
        <f>IF(OR(D903=0,D903=""),"",COUNTA($D$806:D903))</f>
        <v>88</v>
      </c>
      <c r="B903" s="9" t="s">
        <v>1539</v>
      </c>
      <c r="C903" s="11" t="s">
        <v>1540</v>
      </c>
      <c r="D903" s="15">
        <v>1979</v>
      </c>
      <c r="E903" s="12">
        <v>3313.3</v>
      </c>
      <c r="F903" s="12">
        <v>2711.5</v>
      </c>
      <c r="G903" s="12">
        <v>0</v>
      </c>
      <c r="H903" s="9" t="s">
        <v>48</v>
      </c>
      <c r="I903" s="9"/>
      <c r="J903" s="9"/>
      <c r="K903" s="9"/>
      <c r="L903" s="12"/>
      <c r="M903" s="12"/>
      <c r="N903" s="12"/>
      <c r="O903" s="12"/>
      <c r="P903" s="12"/>
      <c r="Q903" s="12"/>
      <c r="R903" s="12">
        <f t="shared" si="1620"/>
        <v>7753122</v>
      </c>
      <c r="S903" s="12"/>
      <c r="T903" s="12"/>
      <c r="U903" s="12"/>
      <c r="V903" s="12"/>
      <c r="W903" s="12"/>
      <c r="X903" s="12">
        <f t="shared" si="1619"/>
        <v>7753122</v>
      </c>
      <c r="Y903" s="9" t="s">
        <v>2245</v>
      </c>
      <c r="Z903" s="15">
        <v>0</v>
      </c>
      <c r="AA903" s="15">
        <v>0</v>
      </c>
      <c r="AB903" s="15">
        <v>0</v>
      </c>
      <c r="AC903" s="15">
        <v>0</v>
      </c>
      <c r="AD903" s="41"/>
    </row>
    <row r="904" spans="1:30" s="6" customFormat="1" ht="93.75" customHeight="1" x14ac:dyDescent="0.25">
      <c r="A904" s="38">
        <f>IF(OR(D904=0,D904=""),"",COUNTA($D$806:D904))</f>
        <v>89</v>
      </c>
      <c r="B904" s="9" t="s">
        <v>1541</v>
      </c>
      <c r="C904" s="11" t="s">
        <v>1542</v>
      </c>
      <c r="D904" s="15">
        <v>1979</v>
      </c>
      <c r="E904" s="12">
        <v>1828</v>
      </c>
      <c r="F904" s="12">
        <v>1076.0999999999999</v>
      </c>
      <c r="G904" s="12">
        <v>0</v>
      </c>
      <c r="H904" s="9" t="s">
        <v>39</v>
      </c>
      <c r="I904" s="9"/>
      <c r="J904" s="9"/>
      <c r="K904" s="9"/>
      <c r="L904" s="12"/>
      <c r="M904" s="12"/>
      <c r="N904" s="12"/>
      <c r="O904" s="12"/>
      <c r="P904" s="12"/>
      <c r="Q904" s="12"/>
      <c r="R904" s="12">
        <f t="shared" ref="R904:R905" si="1621">5443*E904</f>
        <v>9949804</v>
      </c>
      <c r="S904" s="12"/>
      <c r="T904" s="12"/>
      <c r="U904" s="12"/>
      <c r="V904" s="12"/>
      <c r="W904" s="12"/>
      <c r="X904" s="12">
        <f t="shared" si="1619"/>
        <v>9949804</v>
      </c>
      <c r="Y904" s="9" t="s">
        <v>2245</v>
      </c>
      <c r="Z904" s="15">
        <v>0</v>
      </c>
      <c r="AA904" s="15">
        <v>0</v>
      </c>
      <c r="AB904" s="15">
        <v>0</v>
      </c>
      <c r="AC904" s="15">
        <v>0</v>
      </c>
      <c r="AD904" s="41"/>
    </row>
    <row r="905" spans="1:30" s="6" customFormat="1" ht="93.75" customHeight="1" x14ac:dyDescent="0.25">
      <c r="A905" s="38">
        <f>IF(OR(D905=0,D905=""),"",COUNTA($D$806:D905))</f>
        <v>90</v>
      </c>
      <c r="B905" s="9" t="s">
        <v>1543</v>
      </c>
      <c r="C905" s="11" t="s">
        <v>1544</v>
      </c>
      <c r="D905" s="15">
        <v>1980</v>
      </c>
      <c r="E905" s="12">
        <v>1830.8</v>
      </c>
      <c r="F905" s="12">
        <v>1078.4000000000001</v>
      </c>
      <c r="G905" s="12">
        <v>0</v>
      </c>
      <c r="H905" s="9" t="s">
        <v>39</v>
      </c>
      <c r="I905" s="9"/>
      <c r="J905" s="9"/>
      <c r="K905" s="9"/>
      <c r="L905" s="12"/>
      <c r="M905" s="12"/>
      <c r="N905" s="12"/>
      <c r="O905" s="12"/>
      <c r="P905" s="12"/>
      <c r="Q905" s="12"/>
      <c r="R905" s="12">
        <f t="shared" si="1621"/>
        <v>9965044.4000000004</v>
      </c>
      <c r="S905" s="12"/>
      <c r="T905" s="12"/>
      <c r="U905" s="12"/>
      <c r="V905" s="12"/>
      <c r="W905" s="12"/>
      <c r="X905" s="12">
        <f t="shared" si="1619"/>
        <v>9965044.4000000004</v>
      </c>
      <c r="Y905" s="9" t="s">
        <v>2245</v>
      </c>
      <c r="Z905" s="15">
        <v>0</v>
      </c>
      <c r="AA905" s="15">
        <v>0</v>
      </c>
      <c r="AB905" s="15">
        <v>0</v>
      </c>
      <c r="AC905" s="15">
        <v>0</v>
      </c>
      <c r="AD905" s="41"/>
    </row>
    <row r="906" spans="1:30" s="6" customFormat="1" ht="93.75" customHeight="1" x14ac:dyDescent="0.25">
      <c r="A906" s="38">
        <f>IF(OR(D906=0,D906=""),"",COUNTA($D$806:D906))</f>
        <v>91</v>
      </c>
      <c r="B906" s="9" t="s">
        <v>1545</v>
      </c>
      <c r="C906" s="11" t="s">
        <v>1546</v>
      </c>
      <c r="D906" s="15">
        <v>1980</v>
      </c>
      <c r="E906" s="12">
        <v>3311.3</v>
      </c>
      <c r="F906" s="12">
        <v>2713</v>
      </c>
      <c r="G906" s="12">
        <v>0</v>
      </c>
      <c r="H906" s="9" t="s">
        <v>48</v>
      </c>
      <c r="I906" s="9"/>
      <c r="J906" s="9"/>
      <c r="K906" s="9"/>
      <c r="L906" s="12"/>
      <c r="M906" s="12"/>
      <c r="N906" s="12"/>
      <c r="O906" s="12"/>
      <c r="P906" s="12"/>
      <c r="Q906" s="12"/>
      <c r="R906" s="12">
        <f t="shared" ref="R906:R907" si="1622">2340*E906</f>
        <v>7748442</v>
      </c>
      <c r="S906" s="12"/>
      <c r="T906" s="12"/>
      <c r="U906" s="12"/>
      <c r="V906" s="12"/>
      <c r="W906" s="12"/>
      <c r="X906" s="12">
        <f t="shared" si="1619"/>
        <v>7748442</v>
      </c>
      <c r="Y906" s="9" t="s">
        <v>2245</v>
      </c>
      <c r="Z906" s="15">
        <v>0</v>
      </c>
      <c r="AA906" s="15">
        <v>0</v>
      </c>
      <c r="AB906" s="15">
        <v>0</v>
      </c>
      <c r="AC906" s="15">
        <v>0</v>
      </c>
      <c r="AD906" s="41"/>
    </row>
    <row r="907" spans="1:30" s="6" customFormat="1" ht="93.75" customHeight="1" x14ac:dyDescent="0.25">
      <c r="A907" s="38">
        <f>IF(OR(D907=0,D907=""),"",COUNTA($D$806:D907))</f>
        <v>92</v>
      </c>
      <c r="B907" s="9" t="s">
        <v>1547</v>
      </c>
      <c r="C907" s="11" t="s">
        <v>1548</v>
      </c>
      <c r="D907" s="15">
        <v>1981</v>
      </c>
      <c r="E907" s="12">
        <v>3634.8</v>
      </c>
      <c r="F907" s="12">
        <v>2670.5</v>
      </c>
      <c r="G907" s="12">
        <v>964.3</v>
      </c>
      <c r="H907" s="9" t="s">
        <v>48</v>
      </c>
      <c r="I907" s="9"/>
      <c r="J907" s="9"/>
      <c r="K907" s="9"/>
      <c r="L907" s="12"/>
      <c r="M907" s="12"/>
      <c r="N907" s="12"/>
      <c r="O907" s="12"/>
      <c r="P907" s="12"/>
      <c r="Q907" s="12"/>
      <c r="R907" s="12">
        <f t="shared" si="1622"/>
        <v>8505432</v>
      </c>
      <c r="S907" s="12"/>
      <c r="T907" s="12"/>
      <c r="U907" s="12"/>
      <c r="V907" s="12"/>
      <c r="W907" s="12"/>
      <c r="X907" s="12">
        <f t="shared" si="1619"/>
        <v>8505432</v>
      </c>
      <c r="Y907" s="9" t="s">
        <v>2245</v>
      </c>
      <c r="Z907" s="15">
        <v>0</v>
      </c>
      <c r="AA907" s="15">
        <v>0</v>
      </c>
      <c r="AB907" s="15">
        <v>0</v>
      </c>
      <c r="AC907" s="15">
        <v>0</v>
      </c>
      <c r="AD907" s="41"/>
    </row>
    <row r="908" spans="1:30" s="6" customFormat="1" ht="93.75" customHeight="1" x14ac:dyDescent="0.25">
      <c r="A908" s="38">
        <f>IF(OR(D908=0,D908=""),"",COUNTA($D$806:D908))</f>
        <v>93</v>
      </c>
      <c r="B908" s="9" t="s">
        <v>1549</v>
      </c>
      <c r="C908" s="11" t="s">
        <v>1550</v>
      </c>
      <c r="D908" s="15">
        <v>1981</v>
      </c>
      <c r="E908" s="12">
        <v>2290.1</v>
      </c>
      <c r="F908" s="12">
        <v>1662.9</v>
      </c>
      <c r="G908" s="12">
        <v>0</v>
      </c>
      <c r="H908" s="9" t="s">
        <v>36</v>
      </c>
      <c r="I908" s="9"/>
      <c r="J908" s="9"/>
      <c r="K908" s="9"/>
      <c r="L908" s="12"/>
      <c r="M908" s="12"/>
      <c r="N908" s="12"/>
      <c r="O908" s="12"/>
      <c r="P908" s="12"/>
      <c r="Q908" s="12"/>
      <c r="R908" s="12">
        <f>5443*E908</f>
        <v>12465014.299999999</v>
      </c>
      <c r="S908" s="12"/>
      <c r="T908" s="12"/>
      <c r="U908" s="12"/>
      <c r="V908" s="12"/>
      <c r="W908" s="12"/>
      <c r="X908" s="12">
        <f t="shared" si="1619"/>
        <v>12465014.299999999</v>
      </c>
      <c r="Y908" s="9" t="s">
        <v>2245</v>
      </c>
      <c r="Z908" s="15">
        <v>0</v>
      </c>
      <c r="AA908" s="15">
        <v>0</v>
      </c>
      <c r="AB908" s="15">
        <v>0</v>
      </c>
      <c r="AC908" s="15">
        <v>0</v>
      </c>
      <c r="AD908" s="41"/>
    </row>
    <row r="909" spans="1:30" s="6" customFormat="1" ht="93.75" customHeight="1" x14ac:dyDescent="0.25">
      <c r="A909" s="38">
        <f>IF(OR(D909=0,D909=""),"",COUNTA($D$806:D909))</f>
        <v>94</v>
      </c>
      <c r="B909" s="9" t="s">
        <v>1551</v>
      </c>
      <c r="C909" s="11" t="s">
        <v>1552</v>
      </c>
      <c r="D909" s="15">
        <v>1982</v>
      </c>
      <c r="E909" s="12">
        <v>3645.2</v>
      </c>
      <c r="F909" s="12">
        <v>2680</v>
      </c>
      <c r="G909" s="12">
        <v>965.2</v>
      </c>
      <c r="H909" s="9" t="s">
        <v>48</v>
      </c>
      <c r="I909" s="9"/>
      <c r="J909" s="9"/>
      <c r="K909" s="9"/>
      <c r="L909" s="12"/>
      <c r="M909" s="12"/>
      <c r="N909" s="12"/>
      <c r="O909" s="12"/>
      <c r="P909" s="12"/>
      <c r="Q909" s="12"/>
      <c r="R909" s="12">
        <f t="shared" ref="R909:R910" si="1623">2340*E909</f>
        <v>8529768</v>
      </c>
      <c r="S909" s="12"/>
      <c r="T909" s="12"/>
      <c r="U909" s="12"/>
      <c r="V909" s="12"/>
      <c r="W909" s="12"/>
      <c r="X909" s="12">
        <f t="shared" si="1619"/>
        <v>8529768</v>
      </c>
      <c r="Y909" s="9" t="s">
        <v>2245</v>
      </c>
      <c r="Z909" s="15">
        <v>0</v>
      </c>
      <c r="AA909" s="15">
        <v>0</v>
      </c>
      <c r="AB909" s="15">
        <v>0</v>
      </c>
      <c r="AC909" s="15">
        <v>0</v>
      </c>
      <c r="AD909" s="41"/>
    </row>
    <row r="910" spans="1:30" s="6" customFormat="1" ht="93.75" customHeight="1" x14ac:dyDescent="0.25">
      <c r="A910" s="38">
        <f>IF(OR(D910=0,D910=""),"",COUNTA($D$806:D910))</f>
        <v>95</v>
      </c>
      <c r="B910" s="9" t="s">
        <v>1553</v>
      </c>
      <c r="C910" s="11" t="s">
        <v>1554</v>
      </c>
      <c r="D910" s="15">
        <v>1982</v>
      </c>
      <c r="E910" s="12">
        <v>3317.3</v>
      </c>
      <c r="F910" s="12">
        <v>2713</v>
      </c>
      <c r="G910" s="12">
        <v>0</v>
      </c>
      <c r="H910" s="9" t="s">
        <v>48</v>
      </c>
      <c r="I910" s="9"/>
      <c r="J910" s="9"/>
      <c r="K910" s="9"/>
      <c r="L910" s="12"/>
      <c r="M910" s="12"/>
      <c r="N910" s="12"/>
      <c r="O910" s="12"/>
      <c r="P910" s="12"/>
      <c r="Q910" s="12"/>
      <c r="R910" s="12">
        <f t="shared" si="1623"/>
        <v>7762482</v>
      </c>
      <c r="S910" s="12"/>
      <c r="T910" s="12"/>
      <c r="U910" s="12"/>
      <c r="V910" s="12"/>
      <c r="W910" s="12"/>
      <c r="X910" s="12">
        <f t="shared" si="1619"/>
        <v>7762482</v>
      </c>
      <c r="Y910" s="9" t="s">
        <v>2245</v>
      </c>
      <c r="Z910" s="15">
        <v>0</v>
      </c>
      <c r="AA910" s="15">
        <v>0</v>
      </c>
      <c r="AB910" s="15">
        <v>0</v>
      </c>
      <c r="AC910" s="15">
        <v>0</v>
      </c>
      <c r="AD910" s="41"/>
    </row>
    <row r="911" spans="1:30" s="6" customFormat="1" ht="93.75" customHeight="1" x14ac:dyDescent="0.25">
      <c r="A911" s="38" t="str">
        <f>IF(OR(D911=0,D911=""),"",COUNTA($D$806:D911))</f>
        <v/>
      </c>
      <c r="B911" s="9"/>
      <c r="C911" s="39"/>
      <c r="D911" s="15"/>
      <c r="E911" s="40">
        <f>SUM(E898:E910)</f>
        <v>38846.699999999997</v>
      </c>
      <c r="F911" s="40">
        <f t="shared" ref="F911:G911" si="1624">SUM(F898:F910)</f>
        <v>27616.600000000002</v>
      </c>
      <c r="G911" s="40">
        <f t="shared" si="1624"/>
        <v>3388.8</v>
      </c>
      <c r="H911" s="9"/>
      <c r="I911" s="9"/>
      <c r="J911" s="9"/>
      <c r="K911" s="9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40">
        <f t="shared" ref="X911" si="1625">SUM(X898:X910)</f>
        <v>110379429.59999999</v>
      </c>
      <c r="Y911" s="40"/>
      <c r="Z911" s="40">
        <f t="shared" ref="Z911" si="1626">SUM(Z898:Z910)</f>
        <v>0</v>
      </c>
      <c r="AA911" s="40">
        <f t="shared" ref="AA911" si="1627">SUM(AA898:AA910)</f>
        <v>0</v>
      </c>
      <c r="AB911" s="40">
        <f t="shared" ref="AB911" si="1628">SUM(AB898:AB910)</f>
        <v>0</v>
      </c>
      <c r="AC911" s="40">
        <f t="shared" ref="AC911" si="1629">SUM(AC898:AC910)</f>
        <v>0</v>
      </c>
      <c r="AD911" s="41"/>
    </row>
    <row r="912" spans="1:30" s="6" customFormat="1" ht="93.75" customHeight="1" x14ac:dyDescent="0.25">
      <c r="A912" s="38" t="str">
        <f>IF(OR(D912=0,D912=""),"",COUNTA($D$806:D912))</f>
        <v/>
      </c>
      <c r="B912" s="9"/>
      <c r="C912" s="39" t="s">
        <v>2225</v>
      </c>
      <c r="D912" s="15"/>
      <c r="E912" s="12"/>
      <c r="F912" s="12"/>
      <c r="G912" s="12"/>
      <c r="H912" s="9"/>
      <c r="I912" s="9"/>
      <c r="J912" s="9"/>
      <c r="K912" s="9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41"/>
    </row>
    <row r="913" spans="1:30" s="6" customFormat="1" ht="93.75" customHeight="1" x14ac:dyDescent="0.25">
      <c r="A913" s="38">
        <f>IF(OR(D913=0,D913=""),"",COUNTA($D$806:D913))</f>
        <v>96</v>
      </c>
      <c r="B913" s="9" t="s">
        <v>1555</v>
      </c>
      <c r="C913" s="11" t="s">
        <v>1556</v>
      </c>
      <c r="D913" s="15">
        <v>1976</v>
      </c>
      <c r="E913" s="12">
        <v>800.1</v>
      </c>
      <c r="F913" s="12">
        <v>726.6</v>
      </c>
      <c r="G913" s="12">
        <v>74</v>
      </c>
      <c r="H913" s="9" t="s">
        <v>39</v>
      </c>
      <c r="I913" s="9"/>
      <c r="J913" s="9"/>
      <c r="K913" s="9"/>
      <c r="L913" s="12"/>
      <c r="M913" s="12"/>
      <c r="N913" s="12"/>
      <c r="O913" s="12"/>
      <c r="P913" s="12"/>
      <c r="Q913" s="12"/>
      <c r="R913" s="12">
        <f t="shared" ref="R913:R914" si="1630">5443*E913</f>
        <v>4354944.3</v>
      </c>
      <c r="S913" s="12"/>
      <c r="T913" s="12"/>
      <c r="U913" s="12"/>
      <c r="V913" s="12"/>
      <c r="W913" s="12"/>
      <c r="X913" s="12">
        <f t="shared" ref="X913:X926" si="1631">L913+M913+N913+O913+P913+Q913+R913+S913+T913+U913+V913+W913</f>
        <v>4354944.3</v>
      </c>
      <c r="Y913" s="9" t="s">
        <v>2245</v>
      </c>
      <c r="Z913" s="15">
        <v>0</v>
      </c>
      <c r="AA913" s="15">
        <v>0</v>
      </c>
      <c r="AB913" s="15">
        <v>0</v>
      </c>
      <c r="AC913" s="15">
        <v>0</v>
      </c>
      <c r="AD913" s="41"/>
    </row>
    <row r="914" spans="1:30" s="6" customFormat="1" ht="93.75" customHeight="1" x14ac:dyDescent="0.25">
      <c r="A914" s="38">
        <f>IF(OR(D914=0,D914=""),"",COUNTA($D$806:D914))</f>
        <v>97</v>
      </c>
      <c r="B914" s="9" t="s">
        <v>1557</v>
      </c>
      <c r="C914" s="11" t="s">
        <v>1558</v>
      </c>
      <c r="D914" s="15">
        <v>1976</v>
      </c>
      <c r="E914" s="12">
        <v>1159.9000000000001</v>
      </c>
      <c r="F914" s="12">
        <v>1072</v>
      </c>
      <c r="G914" s="12">
        <v>87.5</v>
      </c>
      <c r="H914" s="9" t="s">
        <v>36</v>
      </c>
      <c r="I914" s="9"/>
      <c r="J914" s="9"/>
      <c r="K914" s="9"/>
      <c r="L914" s="12"/>
      <c r="M914" s="12"/>
      <c r="N914" s="12"/>
      <c r="O914" s="12"/>
      <c r="P914" s="12"/>
      <c r="Q914" s="12"/>
      <c r="R914" s="12">
        <f t="shared" si="1630"/>
        <v>6313335.7000000002</v>
      </c>
      <c r="S914" s="12"/>
      <c r="T914" s="12"/>
      <c r="U914" s="12"/>
      <c r="V914" s="12"/>
      <c r="W914" s="12"/>
      <c r="X914" s="12">
        <f t="shared" si="1631"/>
        <v>6313335.7000000002</v>
      </c>
      <c r="Y914" s="9" t="s">
        <v>2245</v>
      </c>
      <c r="Z914" s="15">
        <v>0</v>
      </c>
      <c r="AA914" s="15">
        <v>0</v>
      </c>
      <c r="AB914" s="15">
        <v>0</v>
      </c>
      <c r="AC914" s="15">
        <v>0</v>
      </c>
      <c r="AD914" s="41"/>
    </row>
    <row r="915" spans="1:30" s="6" customFormat="1" ht="93.75" customHeight="1" x14ac:dyDescent="0.25">
      <c r="A915" s="38">
        <f>IF(OR(D915=0,D915=""),"",COUNTA($D$806:D915))</f>
        <v>98</v>
      </c>
      <c r="B915" s="9" t="s">
        <v>1559</v>
      </c>
      <c r="C915" s="11" t="s">
        <v>1560</v>
      </c>
      <c r="D915" s="15">
        <v>1976</v>
      </c>
      <c r="E915" s="12">
        <v>393.1</v>
      </c>
      <c r="F915" s="12">
        <v>371.9</v>
      </c>
      <c r="G915" s="12">
        <v>21.2</v>
      </c>
      <c r="H915" s="9" t="s">
        <v>39</v>
      </c>
      <c r="I915" s="9"/>
      <c r="J915" s="9"/>
      <c r="K915" s="9"/>
      <c r="L915" s="12">
        <f t="shared" ref="L915" si="1632">741*E915</f>
        <v>291287.10000000003</v>
      </c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>
        <f t="shared" si="1631"/>
        <v>291287.10000000003</v>
      </c>
      <c r="Y915" s="9" t="s">
        <v>2245</v>
      </c>
      <c r="Z915" s="15">
        <v>0</v>
      </c>
      <c r="AA915" s="15">
        <v>0</v>
      </c>
      <c r="AB915" s="15">
        <v>0</v>
      </c>
      <c r="AC915" s="15">
        <v>0</v>
      </c>
      <c r="AD915" s="41"/>
    </row>
    <row r="916" spans="1:30" s="6" customFormat="1" ht="93.75" customHeight="1" x14ac:dyDescent="0.25">
      <c r="A916" s="38">
        <f>IF(OR(D916=0,D916=""),"",COUNTA($D$806:D916))</f>
        <v>99</v>
      </c>
      <c r="B916" s="9" t="s">
        <v>1561</v>
      </c>
      <c r="C916" s="11" t="s">
        <v>1562</v>
      </c>
      <c r="D916" s="15">
        <v>1977</v>
      </c>
      <c r="E916" s="12">
        <v>787.8</v>
      </c>
      <c r="F916" s="12">
        <v>725.2</v>
      </c>
      <c r="G916" s="12">
        <v>62.6</v>
      </c>
      <c r="H916" s="9" t="s">
        <v>39</v>
      </c>
      <c r="I916" s="9"/>
      <c r="J916" s="9"/>
      <c r="K916" s="9"/>
      <c r="L916" s="12"/>
      <c r="M916" s="12"/>
      <c r="N916" s="12"/>
      <c r="O916" s="12"/>
      <c r="P916" s="12"/>
      <c r="Q916" s="12"/>
      <c r="R916" s="12">
        <f t="shared" ref="R916:R918" si="1633">5443*E916</f>
        <v>4287995.3999999994</v>
      </c>
      <c r="S916" s="12"/>
      <c r="T916" s="12"/>
      <c r="U916" s="12"/>
      <c r="V916" s="12"/>
      <c r="W916" s="12"/>
      <c r="X916" s="12">
        <f t="shared" si="1631"/>
        <v>4287995.3999999994</v>
      </c>
      <c r="Y916" s="9" t="s">
        <v>2245</v>
      </c>
      <c r="Z916" s="15">
        <v>0</v>
      </c>
      <c r="AA916" s="15">
        <v>0</v>
      </c>
      <c r="AB916" s="15">
        <v>0</v>
      </c>
      <c r="AC916" s="15">
        <v>0</v>
      </c>
      <c r="AD916" s="41"/>
    </row>
    <row r="917" spans="1:30" s="6" customFormat="1" ht="93.75" customHeight="1" x14ac:dyDescent="0.25">
      <c r="A917" s="38">
        <f>IF(OR(D917=0,D917=""),"",COUNTA($D$806:D917))</f>
        <v>100</v>
      </c>
      <c r="B917" s="9" t="s">
        <v>1563</v>
      </c>
      <c r="C917" s="11" t="s">
        <v>1564</v>
      </c>
      <c r="D917" s="15">
        <v>1978</v>
      </c>
      <c r="E917" s="12">
        <v>578.79999999999995</v>
      </c>
      <c r="F917" s="12">
        <v>398.8</v>
      </c>
      <c r="G917" s="12">
        <v>0</v>
      </c>
      <c r="H917" s="9" t="s">
        <v>39</v>
      </c>
      <c r="I917" s="9"/>
      <c r="J917" s="9"/>
      <c r="K917" s="9"/>
      <c r="L917" s="12"/>
      <c r="M917" s="12"/>
      <c r="N917" s="12"/>
      <c r="O917" s="12"/>
      <c r="P917" s="12"/>
      <c r="Q917" s="12"/>
      <c r="R917" s="12">
        <f t="shared" si="1633"/>
        <v>3150408.4</v>
      </c>
      <c r="S917" s="12"/>
      <c r="T917" s="12"/>
      <c r="U917" s="12"/>
      <c r="V917" s="12"/>
      <c r="W917" s="12"/>
      <c r="X917" s="12">
        <f t="shared" si="1631"/>
        <v>3150408.4</v>
      </c>
      <c r="Y917" s="9" t="s">
        <v>2245</v>
      </c>
      <c r="Z917" s="15">
        <v>0</v>
      </c>
      <c r="AA917" s="15">
        <v>0</v>
      </c>
      <c r="AB917" s="15">
        <v>0</v>
      </c>
      <c r="AC917" s="15">
        <v>0</v>
      </c>
      <c r="AD917" s="41"/>
    </row>
    <row r="918" spans="1:30" s="6" customFormat="1" ht="93.75" customHeight="1" x14ac:dyDescent="0.25">
      <c r="A918" s="38">
        <f>IF(OR(D918=0,D918=""),"",COUNTA($D$806:D918))</f>
        <v>101</v>
      </c>
      <c r="B918" s="9" t="s">
        <v>1565</v>
      </c>
      <c r="C918" s="11" t="s">
        <v>1566</v>
      </c>
      <c r="D918" s="15">
        <v>1978</v>
      </c>
      <c r="E918" s="12">
        <v>640.29999999999995</v>
      </c>
      <c r="F918" s="12">
        <v>367.6</v>
      </c>
      <c r="G918" s="12">
        <v>272.7</v>
      </c>
      <c r="H918" s="9" t="s">
        <v>39</v>
      </c>
      <c r="I918" s="9"/>
      <c r="J918" s="9"/>
      <c r="K918" s="9"/>
      <c r="L918" s="12"/>
      <c r="M918" s="12"/>
      <c r="N918" s="12"/>
      <c r="O918" s="12"/>
      <c r="P918" s="12"/>
      <c r="Q918" s="12"/>
      <c r="R918" s="12">
        <f t="shared" si="1633"/>
        <v>3485152.9</v>
      </c>
      <c r="S918" s="12"/>
      <c r="T918" s="12"/>
      <c r="U918" s="12"/>
      <c r="V918" s="12"/>
      <c r="W918" s="12"/>
      <c r="X918" s="12">
        <f t="shared" si="1631"/>
        <v>3485152.9</v>
      </c>
      <c r="Y918" s="9" t="s">
        <v>2245</v>
      </c>
      <c r="Z918" s="15">
        <v>0</v>
      </c>
      <c r="AA918" s="15">
        <v>0</v>
      </c>
      <c r="AB918" s="15">
        <v>0</v>
      </c>
      <c r="AC918" s="15">
        <v>0</v>
      </c>
      <c r="AD918" s="41"/>
    </row>
    <row r="919" spans="1:30" s="6" customFormat="1" ht="93.75" customHeight="1" x14ac:dyDescent="0.25">
      <c r="A919" s="38">
        <f>IF(OR(D919=0,D919=""),"",COUNTA($D$806:D919))</f>
        <v>102</v>
      </c>
      <c r="B919" s="9" t="s">
        <v>1567</v>
      </c>
      <c r="C919" s="11" t="s">
        <v>1568</v>
      </c>
      <c r="D919" s="15">
        <v>1978</v>
      </c>
      <c r="E919" s="12">
        <v>3694.5</v>
      </c>
      <c r="F919" s="12">
        <v>2702.5</v>
      </c>
      <c r="G919" s="12">
        <v>992</v>
      </c>
      <c r="H919" s="9" t="s">
        <v>48</v>
      </c>
      <c r="I919" s="9"/>
      <c r="J919" s="9"/>
      <c r="K919" s="9"/>
      <c r="L919" s="12"/>
      <c r="M919" s="12"/>
      <c r="N919" s="12"/>
      <c r="O919" s="12"/>
      <c r="P919" s="12"/>
      <c r="Q919" s="12"/>
      <c r="R919" s="12">
        <f>2340*E919</f>
        <v>8645130</v>
      </c>
      <c r="S919" s="12"/>
      <c r="T919" s="12"/>
      <c r="U919" s="12"/>
      <c r="V919" s="12"/>
      <c r="W919" s="12"/>
      <c r="X919" s="12">
        <f t="shared" si="1631"/>
        <v>8645130</v>
      </c>
      <c r="Y919" s="9" t="s">
        <v>2245</v>
      </c>
      <c r="Z919" s="15">
        <v>0</v>
      </c>
      <c r="AA919" s="15">
        <v>0</v>
      </c>
      <c r="AB919" s="15">
        <v>0</v>
      </c>
      <c r="AC919" s="15">
        <v>0</v>
      </c>
      <c r="AD919" s="41"/>
    </row>
    <row r="920" spans="1:30" s="6" customFormat="1" ht="93.75" customHeight="1" x14ac:dyDescent="0.25">
      <c r="A920" s="38">
        <f>IF(OR(D920=0,D920=""),"",COUNTA($D$806:D920))</f>
        <v>103</v>
      </c>
      <c r="B920" s="9" t="s">
        <v>1569</v>
      </c>
      <c r="C920" s="11" t="s">
        <v>1570</v>
      </c>
      <c r="D920" s="15">
        <v>1979</v>
      </c>
      <c r="E920" s="12">
        <v>906.4</v>
      </c>
      <c r="F920" s="12">
        <v>832.5</v>
      </c>
      <c r="G920" s="12">
        <v>57.8</v>
      </c>
      <c r="H920" s="9" t="s">
        <v>36</v>
      </c>
      <c r="I920" s="9"/>
      <c r="J920" s="9"/>
      <c r="K920" s="9"/>
      <c r="L920" s="12"/>
      <c r="M920" s="12"/>
      <c r="N920" s="12"/>
      <c r="O920" s="12"/>
      <c r="P920" s="12"/>
      <c r="Q920" s="12"/>
      <c r="R920" s="12">
        <f t="shared" ref="R920:R926" si="1634">5443*E920</f>
        <v>4933535.2</v>
      </c>
      <c r="S920" s="12"/>
      <c r="T920" s="12"/>
      <c r="U920" s="12"/>
      <c r="V920" s="12"/>
      <c r="W920" s="12"/>
      <c r="X920" s="12">
        <f t="shared" si="1631"/>
        <v>4933535.2</v>
      </c>
      <c r="Y920" s="9" t="s">
        <v>2245</v>
      </c>
      <c r="Z920" s="15">
        <v>0</v>
      </c>
      <c r="AA920" s="15">
        <v>0</v>
      </c>
      <c r="AB920" s="15">
        <v>0</v>
      </c>
      <c r="AC920" s="15">
        <v>0</v>
      </c>
      <c r="AD920" s="41"/>
    </row>
    <row r="921" spans="1:30" s="6" customFormat="1" ht="93.75" customHeight="1" x14ac:dyDescent="0.25">
      <c r="A921" s="38">
        <f>IF(OR(D921=0,D921=""),"",COUNTA($D$806:D921))</f>
        <v>104</v>
      </c>
      <c r="B921" s="9" t="s">
        <v>1571</v>
      </c>
      <c r="C921" s="11" t="s">
        <v>1572</v>
      </c>
      <c r="D921" s="15">
        <v>1980</v>
      </c>
      <c r="E921" s="12">
        <v>803.8</v>
      </c>
      <c r="F921" s="12">
        <v>743.2</v>
      </c>
      <c r="G921" s="12">
        <v>73</v>
      </c>
      <c r="H921" s="9" t="s">
        <v>39</v>
      </c>
      <c r="I921" s="9"/>
      <c r="J921" s="9"/>
      <c r="K921" s="9"/>
      <c r="L921" s="12"/>
      <c r="M921" s="12"/>
      <c r="N921" s="12"/>
      <c r="O921" s="12"/>
      <c r="P921" s="12"/>
      <c r="Q921" s="12"/>
      <c r="R921" s="12">
        <f t="shared" si="1634"/>
        <v>4375083.3999999994</v>
      </c>
      <c r="S921" s="12"/>
      <c r="T921" s="12"/>
      <c r="U921" s="12"/>
      <c r="V921" s="12"/>
      <c r="W921" s="12"/>
      <c r="X921" s="12">
        <f t="shared" si="1631"/>
        <v>4375083.3999999994</v>
      </c>
      <c r="Y921" s="9" t="s">
        <v>2245</v>
      </c>
      <c r="Z921" s="15">
        <v>0</v>
      </c>
      <c r="AA921" s="15">
        <v>0</v>
      </c>
      <c r="AB921" s="15">
        <v>0</v>
      </c>
      <c r="AC921" s="15">
        <v>0</v>
      </c>
      <c r="AD921" s="41"/>
    </row>
    <row r="922" spans="1:30" s="6" customFormat="1" ht="93.75" customHeight="1" x14ac:dyDescent="0.25">
      <c r="A922" s="38">
        <f>IF(OR(D922=0,D922=""),"",COUNTA($D$806:D922))</f>
        <v>105</v>
      </c>
      <c r="B922" s="9" t="s">
        <v>1573</v>
      </c>
      <c r="C922" s="11" t="s">
        <v>1574</v>
      </c>
      <c r="D922" s="15">
        <v>1980</v>
      </c>
      <c r="E922" s="12">
        <v>1302.4000000000001</v>
      </c>
      <c r="F922" s="12">
        <v>501</v>
      </c>
      <c r="G922" s="12">
        <v>801.4</v>
      </c>
      <c r="H922" s="9" t="s">
        <v>39</v>
      </c>
      <c r="I922" s="9"/>
      <c r="J922" s="9"/>
      <c r="K922" s="9"/>
      <c r="L922" s="12"/>
      <c r="M922" s="12"/>
      <c r="N922" s="12"/>
      <c r="O922" s="12"/>
      <c r="P922" s="12"/>
      <c r="Q922" s="12"/>
      <c r="R922" s="12">
        <f t="shared" si="1634"/>
        <v>7088963.2000000002</v>
      </c>
      <c r="S922" s="12"/>
      <c r="T922" s="12"/>
      <c r="U922" s="12"/>
      <c r="V922" s="12"/>
      <c r="W922" s="12"/>
      <c r="X922" s="12">
        <f t="shared" si="1631"/>
        <v>7088963.2000000002</v>
      </c>
      <c r="Y922" s="9" t="s">
        <v>2245</v>
      </c>
      <c r="Z922" s="15">
        <v>0</v>
      </c>
      <c r="AA922" s="15">
        <v>0</v>
      </c>
      <c r="AB922" s="15">
        <v>0</v>
      </c>
      <c r="AC922" s="15">
        <v>0</v>
      </c>
      <c r="AD922" s="41"/>
    </row>
    <row r="923" spans="1:30" s="6" customFormat="1" ht="93.75" customHeight="1" x14ac:dyDescent="0.25">
      <c r="A923" s="38">
        <f>IF(OR(D923=0,D923=""),"",COUNTA($D$806:D923))</f>
        <v>106</v>
      </c>
      <c r="B923" s="9" t="s">
        <v>1575</v>
      </c>
      <c r="C923" s="11" t="s">
        <v>1576</v>
      </c>
      <c r="D923" s="15">
        <v>1981</v>
      </c>
      <c r="E923" s="12">
        <v>432.6</v>
      </c>
      <c r="F923" s="12">
        <v>385.6</v>
      </c>
      <c r="G923" s="12">
        <v>47</v>
      </c>
      <c r="H923" s="9" t="s">
        <v>39</v>
      </c>
      <c r="I923" s="9"/>
      <c r="J923" s="9"/>
      <c r="K923" s="9"/>
      <c r="L923" s="12"/>
      <c r="M923" s="12"/>
      <c r="N923" s="12"/>
      <c r="O923" s="12"/>
      <c r="P923" s="12"/>
      <c r="Q923" s="12"/>
      <c r="R923" s="12">
        <f t="shared" si="1634"/>
        <v>2354641.8000000003</v>
      </c>
      <c r="S923" s="12"/>
      <c r="T923" s="12"/>
      <c r="U923" s="12"/>
      <c r="V923" s="12"/>
      <c r="W923" s="12"/>
      <c r="X923" s="12">
        <f t="shared" si="1631"/>
        <v>2354641.8000000003</v>
      </c>
      <c r="Y923" s="9" t="s">
        <v>2245</v>
      </c>
      <c r="Z923" s="15">
        <v>0</v>
      </c>
      <c r="AA923" s="15">
        <v>0</v>
      </c>
      <c r="AB923" s="15">
        <v>0</v>
      </c>
      <c r="AC923" s="15">
        <v>0</v>
      </c>
      <c r="AD923" s="41"/>
    </row>
    <row r="924" spans="1:30" s="6" customFormat="1" ht="93.75" customHeight="1" x14ac:dyDescent="0.25">
      <c r="A924" s="38">
        <f>IF(OR(D924=0,D924=""),"",COUNTA($D$806:D924))</f>
        <v>107</v>
      </c>
      <c r="B924" s="9" t="s">
        <v>1577</v>
      </c>
      <c r="C924" s="11" t="s">
        <v>1578</v>
      </c>
      <c r="D924" s="15">
        <v>1982</v>
      </c>
      <c r="E924" s="12">
        <v>406.3</v>
      </c>
      <c r="F924" s="12">
        <v>361</v>
      </c>
      <c r="G924" s="12">
        <v>45.3</v>
      </c>
      <c r="H924" s="9" t="s">
        <v>39</v>
      </c>
      <c r="I924" s="9"/>
      <c r="J924" s="9"/>
      <c r="K924" s="9"/>
      <c r="L924" s="12"/>
      <c r="M924" s="12"/>
      <c r="N924" s="12"/>
      <c r="O924" s="12"/>
      <c r="P924" s="12"/>
      <c r="Q924" s="12"/>
      <c r="R924" s="12">
        <f t="shared" si="1634"/>
        <v>2211490.9</v>
      </c>
      <c r="S924" s="12"/>
      <c r="T924" s="12"/>
      <c r="U924" s="12"/>
      <c r="V924" s="12"/>
      <c r="W924" s="12"/>
      <c r="X924" s="12">
        <f t="shared" si="1631"/>
        <v>2211490.9</v>
      </c>
      <c r="Y924" s="9" t="s">
        <v>2245</v>
      </c>
      <c r="Z924" s="15">
        <v>0</v>
      </c>
      <c r="AA924" s="15">
        <v>0</v>
      </c>
      <c r="AB924" s="15">
        <v>0</v>
      </c>
      <c r="AC924" s="15">
        <v>0</v>
      </c>
      <c r="AD924" s="41"/>
    </row>
    <row r="925" spans="1:30" s="6" customFormat="1" ht="93.75" customHeight="1" x14ac:dyDescent="0.25">
      <c r="A925" s="38">
        <f>IF(OR(D925=0,D925=""),"",COUNTA($D$806:D925))</f>
        <v>108</v>
      </c>
      <c r="B925" s="9" t="s">
        <v>1579</v>
      </c>
      <c r="C925" s="11" t="s">
        <v>1580</v>
      </c>
      <c r="D925" s="15">
        <v>1983</v>
      </c>
      <c r="E925" s="12">
        <v>500.8</v>
      </c>
      <c r="F925" s="12">
        <v>358</v>
      </c>
      <c r="G925" s="12">
        <v>124.8</v>
      </c>
      <c r="H925" s="9" t="s">
        <v>39</v>
      </c>
      <c r="I925" s="9"/>
      <c r="J925" s="9"/>
      <c r="K925" s="9"/>
      <c r="L925" s="12"/>
      <c r="M925" s="12"/>
      <c r="N925" s="12"/>
      <c r="O925" s="12"/>
      <c r="P925" s="12"/>
      <c r="Q925" s="12"/>
      <c r="R925" s="12">
        <f t="shared" si="1634"/>
        <v>2725854.4</v>
      </c>
      <c r="S925" s="12"/>
      <c r="T925" s="12"/>
      <c r="U925" s="12"/>
      <c r="V925" s="12"/>
      <c r="W925" s="12"/>
      <c r="X925" s="12">
        <f t="shared" si="1631"/>
        <v>2725854.4</v>
      </c>
      <c r="Y925" s="9" t="s">
        <v>2245</v>
      </c>
      <c r="Z925" s="15">
        <v>0</v>
      </c>
      <c r="AA925" s="15">
        <v>0</v>
      </c>
      <c r="AB925" s="15">
        <v>0</v>
      </c>
      <c r="AC925" s="15">
        <v>0</v>
      </c>
      <c r="AD925" s="41"/>
    </row>
    <row r="926" spans="1:30" s="6" customFormat="1" ht="93.75" customHeight="1" x14ac:dyDescent="0.25">
      <c r="A926" s="38">
        <f>IF(OR(D926=0,D926=""),"",COUNTA($D$806:D926))</f>
        <v>109</v>
      </c>
      <c r="B926" s="9" t="s">
        <v>1581</v>
      </c>
      <c r="C926" s="11" t="s">
        <v>1582</v>
      </c>
      <c r="D926" s="15">
        <v>1987</v>
      </c>
      <c r="E926" s="12">
        <v>884.1</v>
      </c>
      <c r="F926" s="12">
        <v>486.3</v>
      </c>
      <c r="G926" s="12">
        <v>46.8</v>
      </c>
      <c r="H926" s="9" t="s">
        <v>39</v>
      </c>
      <c r="I926" s="9"/>
      <c r="J926" s="9"/>
      <c r="K926" s="9"/>
      <c r="L926" s="12"/>
      <c r="M926" s="12"/>
      <c r="N926" s="12"/>
      <c r="O926" s="12"/>
      <c r="P926" s="12"/>
      <c r="Q926" s="12"/>
      <c r="R926" s="12">
        <f t="shared" si="1634"/>
        <v>4812156.3</v>
      </c>
      <c r="S926" s="12"/>
      <c r="T926" s="12"/>
      <c r="U926" s="12"/>
      <c r="V926" s="12"/>
      <c r="W926" s="12"/>
      <c r="X926" s="12">
        <f t="shared" si="1631"/>
        <v>4812156.3</v>
      </c>
      <c r="Y926" s="9" t="s">
        <v>2245</v>
      </c>
      <c r="Z926" s="15">
        <v>0</v>
      </c>
      <c r="AA926" s="15">
        <v>0</v>
      </c>
      <c r="AB926" s="15">
        <v>0</v>
      </c>
      <c r="AC926" s="15">
        <v>0</v>
      </c>
      <c r="AD926" s="41"/>
    </row>
    <row r="927" spans="1:30" s="6" customFormat="1" ht="93.75" customHeight="1" x14ac:dyDescent="0.25">
      <c r="A927" s="38" t="str">
        <f>IF(OR(D927=0,D927=""),"",COUNTA($D$806:D927))</f>
        <v/>
      </c>
      <c r="B927" s="9"/>
      <c r="C927" s="39"/>
      <c r="D927" s="15"/>
      <c r="E927" s="40">
        <f>SUM(E913:E926)</f>
        <v>13290.899999999998</v>
      </c>
      <c r="F927" s="40">
        <f t="shared" ref="F927:G927" si="1635">SUM(F913:F926)</f>
        <v>10032.199999999999</v>
      </c>
      <c r="G927" s="40">
        <f t="shared" si="1635"/>
        <v>2706.1000000000004</v>
      </c>
      <c r="H927" s="9"/>
      <c r="I927" s="9"/>
      <c r="J927" s="9"/>
      <c r="K927" s="9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40">
        <f t="shared" ref="X927" si="1636">SUM(X913:X926)</f>
        <v>59029978.999999993</v>
      </c>
      <c r="Y927" s="40"/>
      <c r="Z927" s="40">
        <f t="shared" ref="Z927" si="1637">SUM(Z913:Z926)</f>
        <v>0</v>
      </c>
      <c r="AA927" s="40">
        <f t="shared" ref="AA927" si="1638">SUM(AA913:AA926)</f>
        <v>0</v>
      </c>
      <c r="AB927" s="40">
        <f t="shared" ref="AB927" si="1639">SUM(AB913:AB926)</f>
        <v>0</v>
      </c>
      <c r="AC927" s="40">
        <f t="shared" ref="AC927" si="1640">SUM(AC913:AC926)</f>
        <v>0</v>
      </c>
      <c r="AD927" s="41"/>
    </row>
    <row r="928" spans="1:30" s="6" customFormat="1" ht="93.75" customHeight="1" x14ac:dyDescent="0.25">
      <c r="A928" s="38" t="str">
        <f>IF(OR(D928=0,D928=""),"",COUNTA($D$806:D928))</f>
        <v/>
      </c>
      <c r="B928" s="9"/>
      <c r="C928" s="39" t="s">
        <v>2226</v>
      </c>
      <c r="D928" s="15"/>
      <c r="E928" s="12"/>
      <c r="F928" s="12"/>
      <c r="G928" s="12"/>
      <c r="H928" s="9"/>
      <c r="I928" s="9"/>
      <c r="J928" s="9"/>
      <c r="K928" s="9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41"/>
    </row>
    <row r="929" spans="1:30" s="6" customFormat="1" ht="93.75" customHeight="1" x14ac:dyDescent="0.25">
      <c r="A929" s="38">
        <f>IF(OR(D929=0,D929=""),"",COUNTA($D$806:D929))</f>
        <v>110</v>
      </c>
      <c r="B929" s="9" t="s">
        <v>1583</v>
      </c>
      <c r="C929" s="11" t="s">
        <v>1584</v>
      </c>
      <c r="D929" s="15">
        <v>1978</v>
      </c>
      <c r="E929" s="12">
        <v>1087.4000000000001</v>
      </c>
      <c r="F929" s="12">
        <v>506.1</v>
      </c>
      <c r="G929" s="12">
        <v>763.2</v>
      </c>
      <c r="H929" s="9" t="s">
        <v>39</v>
      </c>
      <c r="I929" s="9"/>
      <c r="J929" s="9"/>
      <c r="K929" s="9"/>
      <c r="L929" s="12"/>
      <c r="M929" s="12"/>
      <c r="N929" s="12"/>
      <c r="O929" s="12"/>
      <c r="P929" s="12"/>
      <c r="Q929" s="12"/>
      <c r="R929" s="12">
        <f t="shared" ref="R929:R930" si="1641">5443*E929</f>
        <v>5918718.2000000002</v>
      </c>
      <c r="S929" s="12"/>
      <c r="T929" s="12"/>
      <c r="U929" s="12"/>
      <c r="V929" s="12"/>
      <c r="W929" s="12"/>
      <c r="X929" s="12">
        <f t="shared" ref="X929:X930" si="1642">L929+M929+N929+O929+P929+Q929+R929+S929+T929+U929+V929+W929</f>
        <v>5918718.2000000002</v>
      </c>
      <c r="Y929" s="9" t="s">
        <v>2245</v>
      </c>
      <c r="Z929" s="15">
        <v>0</v>
      </c>
      <c r="AA929" s="15">
        <v>0</v>
      </c>
      <c r="AB929" s="15">
        <v>0</v>
      </c>
      <c r="AC929" s="15">
        <v>0</v>
      </c>
      <c r="AD929" s="41"/>
    </row>
    <row r="930" spans="1:30" s="6" customFormat="1" ht="93.75" customHeight="1" x14ac:dyDescent="0.25">
      <c r="A930" s="38">
        <f>IF(OR(D930=0,D930=""),"",COUNTA($D$806:D930))</f>
        <v>111</v>
      </c>
      <c r="B930" s="9" t="s">
        <v>1585</v>
      </c>
      <c r="C930" s="11" t="s">
        <v>1586</v>
      </c>
      <c r="D930" s="15">
        <v>1978</v>
      </c>
      <c r="E930" s="12">
        <v>449</v>
      </c>
      <c r="F930" s="12">
        <v>65.400000000000006</v>
      </c>
      <c r="G930" s="12">
        <v>129.30000000000001</v>
      </c>
      <c r="H930" s="9" t="s">
        <v>39</v>
      </c>
      <c r="I930" s="9"/>
      <c r="J930" s="9"/>
      <c r="K930" s="9"/>
      <c r="L930" s="12"/>
      <c r="M930" s="12"/>
      <c r="N930" s="12"/>
      <c r="O930" s="12"/>
      <c r="P930" s="12"/>
      <c r="Q930" s="12"/>
      <c r="R930" s="12">
        <f t="shared" si="1641"/>
        <v>2443907</v>
      </c>
      <c r="S930" s="12"/>
      <c r="T930" s="12"/>
      <c r="U930" s="12"/>
      <c r="V930" s="12"/>
      <c r="W930" s="12"/>
      <c r="X930" s="12">
        <f t="shared" si="1642"/>
        <v>2443907</v>
      </c>
      <c r="Y930" s="9" t="s">
        <v>2245</v>
      </c>
      <c r="Z930" s="15">
        <v>0</v>
      </c>
      <c r="AA930" s="15">
        <v>0</v>
      </c>
      <c r="AB930" s="15">
        <v>0</v>
      </c>
      <c r="AC930" s="15">
        <v>0</v>
      </c>
      <c r="AD930" s="41"/>
    </row>
    <row r="931" spans="1:30" s="6" customFormat="1" ht="93.75" customHeight="1" x14ac:dyDescent="0.25">
      <c r="A931" s="38" t="str">
        <f>IF(OR(D931=0,D931=""),"",COUNTA($D$806:D931))</f>
        <v/>
      </c>
      <c r="B931" s="9"/>
      <c r="C931" s="39"/>
      <c r="D931" s="15"/>
      <c r="E931" s="40">
        <f>SUM(E929:E930)</f>
        <v>1536.4</v>
      </c>
      <c r="F931" s="40">
        <f t="shared" ref="F931:G931" si="1643">SUM(F929:F930)</f>
        <v>571.5</v>
      </c>
      <c r="G931" s="40">
        <f t="shared" si="1643"/>
        <v>892.5</v>
      </c>
      <c r="H931" s="9"/>
      <c r="I931" s="9"/>
      <c r="J931" s="9"/>
      <c r="K931" s="9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40">
        <f t="shared" ref="X931" si="1644">SUM(X929:X930)</f>
        <v>8362625.2000000002</v>
      </c>
      <c r="Y931" s="40"/>
      <c r="Z931" s="40">
        <f t="shared" ref="Z931" si="1645">SUM(Z929:Z930)</f>
        <v>0</v>
      </c>
      <c r="AA931" s="40">
        <f t="shared" ref="AA931" si="1646">SUM(AA929:AA930)</f>
        <v>0</v>
      </c>
      <c r="AB931" s="40">
        <f t="shared" ref="AB931" si="1647">SUM(AB929:AB930)</f>
        <v>0</v>
      </c>
      <c r="AC931" s="40">
        <f t="shared" ref="AC931" si="1648">SUM(AC929:AC930)</f>
        <v>0</v>
      </c>
      <c r="AD931" s="41"/>
    </row>
    <row r="932" spans="1:30" s="6" customFormat="1" ht="93.75" customHeight="1" x14ac:dyDescent="0.25">
      <c r="A932" s="38" t="str">
        <f>IF(OR(D932=0,D932=""),"",COUNTA($D$806:D932))</f>
        <v/>
      </c>
      <c r="B932" s="9"/>
      <c r="C932" s="39" t="s">
        <v>2227</v>
      </c>
      <c r="D932" s="15"/>
      <c r="E932" s="12"/>
      <c r="F932" s="12"/>
      <c r="G932" s="12"/>
      <c r="H932" s="9"/>
      <c r="I932" s="9"/>
      <c r="J932" s="9"/>
      <c r="K932" s="9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41"/>
    </row>
    <row r="933" spans="1:30" s="6" customFormat="1" ht="93.75" customHeight="1" x14ac:dyDescent="0.25">
      <c r="A933" s="38">
        <f>IF(OR(D933=0,D933=""),"",COUNTA($D$806:D933))</f>
        <v>112</v>
      </c>
      <c r="B933" s="9" t="s">
        <v>1587</v>
      </c>
      <c r="C933" s="11" t="s">
        <v>1588</v>
      </c>
      <c r="D933" s="15">
        <v>1977</v>
      </c>
      <c r="E933" s="12">
        <v>719</v>
      </c>
      <c r="F933" s="12">
        <v>436.7</v>
      </c>
      <c r="G933" s="12">
        <v>149.1</v>
      </c>
      <c r="H933" s="9" t="s">
        <v>39</v>
      </c>
      <c r="I933" s="9"/>
      <c r="J933" s="9"/>
      <c r="K933" s="9"/>
      <c r="L933" s="12"/>
      <c r="M933" s="12"/>
      <c r="N933" s="12"/>
      <c r="O933" s="12"/>
      <c r="P933" s="12"/>
      <c r="Q933" s="12"/>
      <c r="R933" s="12">
        <f t="shared" ref="R933:R934" si="1649">5443*E933</f>
        <v>3913517</v>
      </c>
      <c r="S933" s="12"/>
      <c r="T933" s="12"/>
      <c r="U933" s="12"/>
      <c r="V933" s="12"/>
      <c r="W933" s="12"/>
      <c r="X933" s="12">
        <f t="shared" ref="X933:X934" si="1650">L933+M933+N933+O933+P933+Q933+R933+S933+T933+U933+V933+W933</f>
        <v>3913517</v>
      </c>
      <c r="Y933" s="9" t="s">
        <v>2245</v>
      </c>
      <c r="Z933" s="15">
        <v>0</v>
      </c>
      <c r="AA933" s="15">
        <v>0</v>
      </c>
      <c r="AB933" s="15">
        <v>0</v>
      </c>
      <c r="AC933" s="15">
        <v>0</v>
      </c>
      <c r="AD933" s="41"/>
    </row>
    <row r="934" spans="1:30" s="6" customFormat="1" ht="93.75" customHeight="1" x14ac:dyDescent="0.25">
      <c r="A934" s="38">
        <f>IF(OR(D934=0,D934=""),"",COUNTA($D$806:D934))</f>
        <v>113</v>
      </c>
      <c r="B934" s="9" t="s">
        <v>1589</v>
      </c>
      <c r="C934" s="11" t="s">
        <v>1590</v>
      </c>
      <c r="D934" s="15">
        <v>1978</v>
      </c>
      <c r="E934" s="12">
        <v>788.8</v>
      </c>
      <c r="F934" s="12">
        <v>487.3</v>
      </c>
      <c r="G934" s="12">
        <v>57.3</v>
      </c>
      <c r="H934" s="9" t="s">
        <v>39</v>
      </c>
      <c r="I934" s="9"/>
      <c r="J934" s="9"/>
      <c r="K934" s="9"/>
      <c r="L934" s="12"/>
      <c r="M934" s="12"/>
      <c r="N934" s="12"/>
      <c r="O934" s="12"/>
      <c r="P934" s="12"/>
      <c r="Q934" s="12"/>
      <c r="R934" s="12">
        <f t="shared" si="1649"/>
        <v>4293438.3999999994</v>
      </c>
      <c r="S934" s="12"/>
      <c r="T934" s="12"/>
      <c r="U934" s="12"/>
      <c r="V934" s="12"/>
      <c r="W934" s="12"/>
      <c r="X934" s="12">
        <f t="shared" si="1650"/>
        <v>4293438.3999999994</v>
      </c>
      <c r="Y934" s="9" t="s">
        <v>2245</v>
      </c>
      <c r="Z934" s="15">
        <v>0</v>
      </c>
      <c r="AA934" s="15">
        <v>0</v>
      </c>
      <c r="AB934" s="15">
        <v>0</v>
      </c>
      <c r="AC934" s="15">
        <v>0</v>
      </c>
      <c r="AD934" s="41"/>
    </row>
    <row r="935" spans="1:30" s="6" customFormat="1" ht="93.75" customHeight="1" x14ac:dyDescent="0.25">
      <c r="A935" s="38" t="str">
        <f>IF(OR(D935=0,D935=""),"",COUNTA($D$806:D935))</f>
        <v/>
      </c>
      <c r="B935" s="9"/>
      <c r="C935" s="39"/>
      <c r="D935" s="15"/>
      <c r="E935" s="40">
        <f>SUM(E933:E934)</f>
        <v>1507.8</v>
      </c>
      <c r="F935" s="40">
        <f t="shared" ref="F935:G935" si="1651">SUM(F933:F934)</f>
        <v>924</v>
      </c>
      <c r="G935" s="40">
        <f t="shared" si="1651"/>
        <v>206.39999999999998</v>
      </c>
      <c r="H935" s="9"/>
      <c r="I935" s="9"/>
      <c r="J935" s="9"/>
      <c r="K935" s="9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40">
        <f t="shared" ref="X935" si="1652">SUM(X933:X934)</f>
        <v>8206955.3999999994</v>
      </c>
      <c r="Y935" s="40"/>
      <c r="Z935" s="40">
        <f t="shared" ref="Z935" si="1653">SUM(Z933:Z934)</f>
        <v>0</v>
      </c>
      <c r="AA935" s="40">
        <f t="shared" ref="AA935" si="1654">SUM(AA933:AA934)</f>
        <v>0</v>
      </c>
      <c r="AB935" s="40">
        <f t="shared" ref="AB935" si="1655">SUM(AB933:AB934)</f>
        <v>0</v>
      </c>
      <c r="AC935" s="40">
        <f t="shared" ref="AC935" si="1656">SUM(AC933:AC934)</f>
        <v>0</v>
      </c>
      <c r="AD935" s="41"/>
    </row>
    <row r="936" spans="1:30" s="6" customFormat="1" ht="93.75" customHeight="1" x14ac:dyDescent="0.25">
      <c r="A936" s="38" t="str">
        <f>IF(OR(D936=0,D936=""),"",COUNTA($D$806:D936))</f>
        <v/>
      </c>
      <c r="B936" s="9"/>
      <c r="C936" s="39" t="s">
        <v>2228</v>
      </c>
      <c r="D936" s="15"/>
      <c r="E936" s="12"/>
      <c r="F936" s="12"/>
      <c r="G936" s="12"/>
      <c r="H936" s="9"/>
      <c r="I936" s="9"/>
      <c r="J936" s="9"/>
      <c r="K936" s="9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41"/>
    </row>
    <row r="937" spans="1:30" s="6" customFormat="1" ht="93.75" customHeight="1" x14ac:dyDescent="0.25">
      <c r="A937" s="38">
        <f>IF(OR(D937=0,D937=""),"",COUNTA($D$806:D937))</f>
        <v>114</v>
      </c>
      <c r="B937" s="9" t="s">
        <v>1591</v>
      </c>
      <c r="C937" s="11" t="s">
        <v>1592</v>
      </c>
      <c r="D937" s="15">
        <v>1978</v>
      </c>
      <c r="E937" s="12">
        <v>773.8</v>
      </c>
      <c r="F937" s="12">
        <v>546.4</v>
      </c>
      <c r="G937" s="12">
        <v>227.4</v>
      </c>
      <c r="H937" s="9" t="s">
        <v>39</v>
      </c>
      <c r="I937" s="9"/>
      <c r="J937" s="9"/>
      <c r="K937" s="9"/>
      <c r="L937" s="12"/>
      <c r="M937" s="12"/>
      <c r="N937" s="12"/>
      <c r="O937" s="12"/>
      <c r="P937" s="12"/>
      <c r="Q937" s="12"/>
      <c r="R937" s="12">
        <f t="shared" ref="R937:R941" si="1657">5443*E937</f>
        <v>4211793.3999999994</v>
      </c>
      <c r="S937" s="12"/>
      <c r="T937" s="12"/>
      <c r="U937" s="12"/>
      <c r="V937" s="12"/>
      <c r="W937" s="12"/>
      <c r="X937" s="12">
        <f t="shared" ref="X937:X941" si="1658">L937+M937+N937+O937+P937+Q937+R937+S937+T937+U937+V937+W937</f>
        <v>4211793.3999999994</v>
      </c>
      <c r="Y937" s="9" t="s">
        <v>2245</v>
      </c>
      <c r="Z937" s="15">
        <v>0</v>
      </c>
      <c r="AA937" s="15">
        <v>0</v>
      </c>
      <c r="AB937" s="15">
        <v>0</v>
      </c>
      <c r="AC937" s="15">
        <v>0</v>
      </c>
      <c r="AD937" s="41"/>
    </row>
    <row r="938" spans="1:30" s="6" customFormat="1" ht="93.75" customHeight="1" x14ac:dyDescent="0.25">
      <c r="A938" s="38">
        <f>IF(OR(D938=0,D938=""),"",COUNTA($D$806:D938))</f>
        <v>115</v>
      </c>
      <c r="B938" s="9" t="s">
        <v>1593</v>
      </c>
      <c r="C938" s="11" t="s">
        <v>1594</v>
      </c>
      <c r="D938" s="15">
        <v>1978</v>
      </c>
      <c r="E938" s="12">
        <v>1603.8</v>
      </c>
      <c r="F938" s="12">
        <v>1089.3</v>
      </c>
      <c r="G938" s="12">
        <v>474.3</v>
      </c>
      <c r="H938" s="9" t="s">
        <v>36</v>
      </c>
      <c r="I938" s="9"/>
      <c r="J938" s="9"/>
      <c r="K938" s="9"/>
      <c r="L938" s="12"/>
      <c r="M938" s="12"/>
      <c r="N938" s="12"/>
      <c r="O938" s="12"/>
      <c r="P938" s="12"/>
      <c r="Q938" s="12"/>
      <c r="R938" s="12">
        <f t="shared" si="1657"/>
        <v>8729483.4000000004</v>
      </c>
      <c r="S938" s="12"/>
      <c r="T938" s="12"/>
      <c r="U938" s="12"/>
      <c r="V938" s="12"/>
      <c r="W938" s="12"/>
      <c r="X938" s="12">
        <f t="shared" si="1658"/>
        <v>8729483.4000000004</v>
      </c>
      <c r="Y938" s="9" t="s">
        <v>2245</v>
      </c>
      <c r="Z938" s="15">
        <v>0</v>
      </c>
      <c r="AA938" s="15">
        <v>0</v>
      </c>
      <c r="AB938" s="15">
        <v>0</v>
      </c>
      <c r="AC938" s="15">
        <v>0</v>
      </c>
      <c r="AD938" s="41"/>
    </row>
    <row r="939" spans="1:30" s="6" customFormat="1" ht="93.75" customHeight="1" x14ac:dyDescent="0.25">
      <c r="A939" s="38">
        <f>IF(OR(D939=0,D939=""),"",COUNTA($D$806:D939))</f>
        <v>116</v>
      </c>
      <c r="B939" s="9" t="s">
        <v>1595</v>
      </c>
      <c r="C939" s="11" t="s">
        <v>1596</v>
      </c>
      <c r="D939" s="15">
        <v>1980</v>
      </c>
      <c r="E939" s="12">
        <v>761.2</v>
      </c>
      <c r="F939" s="12">
        <v>536.70000000000005</v>
      </c>
      <c r="G939" s="12">
        <v>224.5</v>
      </c>
      <c r="H939" s="9" t="s">
        <v>39</v>
      </c>
      <c r="I939" s="9"/>
      <c r="J939" s="9"/>
      <c r="K939" s="9"/>
      <c r="L939" s="12"/>
      <c r="M939" s="12"/>
      <c r="N939" s="12"/>
      <c r="O939" s="12"/>
      <c r="P939" s="12"/>
      <c r="Q939" s="12"/>
      <c r="R939" s="12">
        <f t="shared" si="1657"/>
        <v>4143211.6</v>
      </c>
      <c r="S939" s="12"/>
      <c r="T939" s="12"/>
      <c r="U939" s="12"/>
      <c r="V939" s="12"/>
      <c r="W939" s="12"/>
      <c r="X939" s="12">
        <f t="shared" si="1658"/>
        <v>4143211.6</v>
      </c>
      <c r="Y939" s="9" t="s">
        <v>2245</v>
      </c>
      <c r="Z939" s="15">
        <v>0</v>
      </c>
      <c r="AA939" s="15">
        <v>0</v>
      </c>
      <c r="AB939" s="15">
        <v>0</v>
      </c>
      <c r="AC939" s="15">
        <v>0</v>
      </c>
      <c r="AD939" s="41"/>
    </row>
    <row r="940" spans="1:30" s="6" customFormat="1" ht="93.75" customHeight="1" x14ac:dyDescent="0.25">
      <c r="A940" s="38">
        <f>IF(OR(D940=0,D940=""),"",COUNTA($D$806:D940))</f>
        <v>117</v>
      </c>
      <c r="B940" s="9" t="s">
        <v>1597</v>
      </c>
      <c r="C940" s="11" t="s">
        <v>1598</v>
      </c>
      <c r="D940" s="15">
        <v>1981</v>
      </c>
      <c r="E940" s="12">
        <v>1032.5</v>
      </c>
      <c r="F940" s="12">
        <v>770.5</v>
      </c>
      <c r="G940" s="12">
        <v>262</v>
      </c>
      <c r="H940" s="9" t="s">
        <v>39</v>
      </c>
      <c r="I940" s="9"/>
      <c r="J940" s="9"/>
      <c r="K940" s="9"/>
      <c r="L940" s="12"/>
      <c r="M940" s="12"/>
      <c r="N940" s="12"/>
      <c r="O940" s="12"/>
      <c r="P940" s="12"/>
      <c r="Q940" s="12"/>
      <c r="R940" s="12">
        <f t="shared" si="1657"/>
        <v>5619897.5</v>
      </c>
      <c r="S940" s="12"/>
      <c r="T940" s="12"/>
      <c r="U940" s="12"/>
      <c r="V940" s="12"/>
      <c r="W940" s="12"/>
      <c r="X940" s="12">
        <f t="shared" si="1658"/>
        <v>5619897.5</v>
      </c>
      <c r="Y940" s="9" t="s">
        <v>2245</v>
      </c>
      <c r="Z940" s="15">
        <v>0</v>
      </c>
      <c r="AA940" s="15">
        <v>0</v>
      </c>
      <c r="AB940" s="15">
        <v>0</v>
      </c>
      <c r="AC940" s="15">
        <v>0</v>
      </c>
      <c r="AD940" s="41"/>
    </row>
    <row r="941" spans="1:30" s="6" customFormat="1" ht="93.75" customHeight="1" x14ac:dyDescent="0.25">
      <c r="A941" s="38">
        <f>IF(OR(D941=0,D941=""),"",COUNTA($D$806:D941))</f>
        <v>118</v>
      </c>
      <c r="B941" s="9" t="s">
        <v>1599</v>
      </c>
      <c r="C941" s="11" t="s">
        <v>1600</v>
      </c>
      <c r="D941" s="15">
        <v>1982</v>
      </c>
      <c r="E941" s="12">
        <v>852.2</v>
      </c>
      <c r="F941" s="12">
        <v>592.6</v>
      </c>
      <c r="G941" s="12">
        <v>259.60000000000002</v>
      </c>
      <c r="H941" s="9" t="s">
        <v>39</v>
      </c>
      <c r="I941" s="9"/>
      <c r="J941" s="9"/>
      <c r="K941" s="9"/>
      <c r="L941" s="12"/>
      <c r="M941" s="12"/>
      <c r="N941" s="12"/>
      <c r="O941" s="12"/>
      <c r="P941" s="12"/>
      <c r="Q941" s="12"/>
      <c r="R941" s="12">
        <f t="shared" si="1657"/>
        <v>4638524.6000000006</v>
      </c>
      <c r="S941" s="12"/>
      <c r="T941" s="12"/>
      <c r="U941" s="12"/>
      <c r="V941" s="12"/>
      <c r="W941" s="12"/>
      <c r="X941" s="12">
        <f t="shared" si="1658"/>
        <v>4638524.6000000006</v>
      </c>
      <c r="Y941" s="9" t="s">
        <v>2245</v>
      </c>
      <c r="Z941" s="15">
        <v>0</v>
      </c>
      <c r="AA941" s="15">
        <v>0</v>
      </c>
      <c r="AB941" s="15">
        <v>0</v>
      </c>
      <c r="AC941" s="15">
        <v>0</v>
      </c>
      <c r="AD941" s="41"/>
    </row>
    <row r="942" spans="1:30" s="6" customFormat="1" ht="93.75" customHeight="1" x14ac:dyDescent="0.25">
      <c r="A942" s="38" t="str">
        <f>IF(OR(D942=0,D942=""),"",COUNTA($D$806:D942))</f>
        <v/>
      </c>
      <c r="B942" s="9"/>
      <c r="C942" s="39"/>
      <c r="D942" s="15"/>
      <c r="E942" s="40">
        <f>SUM(E937:E941)</f>
        <v>5023.5</v>
      </c>
      <c r="F942" s="40">
        <f t="shared" ref="F942:G942" si="1659">SUM(F937:F941)</f>
        <v>3535.4999999999995</v>
      </c>
      <c r="G942" s="40">
        <f t="shared" si="1659"/>
        <v>1447.8000000000002</v>
      </c>
      <c r="H942" s="9"/>
      <c r="I942" s="9"/>
      <c r="J942" s="9"/>
      <c r="K942" s="9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40">
        <f t="shared" ref="X942" si="1660">SUM(X937:X941)</f>
        <v>27342910.500000004</v>
      </c>
      <c r="Y942" s="40"/>
      <c r="Z942" s="40">
        <f t="shared" ref="Z942" si="1661">SUM(Z937:Z941)</f>
        <v>0</v>
      </c>
      <c r="AA942" s="40">
        <f t="shared" ref="AA942" si="1662">SUM(AA937:AA941)</f>
        <v>0</v>
      </c>
      <c r="AB942" s="40">
        <f t="shared" ref="AB942" si="1663">SUM(AB937:AB941)</f>
        <v>0</v>
      </c>
      <c r="AC942" s="40">
        <f t="shared" ref="AC942" si="1664">SUM(AC937:AC941)</f>
        <v>0</v>
      </c>
      <c r="AD942" s="41"/>
    </row>
    <row r="943" spans="1:30" s="6" customFormat="1" ht="93.75" customHeight="1" x14ac:dyDescent="0.25">
      <c r="A943" s="38" t="str">
        <f>IF(OR(D943=0,D943=""),"",COUNTA($D$806:D943))</f>
        <v/>
      </c>
      <c r="B943" s="9"/>
      <c r="C943" s="39" t="s">
        <v>2258</v>
      </c>
      <c r="D943" s="15"/>
      <c r="E943" s="12"/>
      <c r="F943" s="12"/>
      <c r="G943" s="12"/>
      <c r="H943" s="9"/>
      <c r="I943" s="9"/>
      <c r="J943" s="9"/>
      <c r="K943" s="9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41"/>
    </row>
    <row r="944" spans="1:30" s="6" customFormat="1" ht="93.75" customHeight="1" x14ac:dyDescent="0.25">
      <c r="A944" s="38">
        <f>IF(OR(D944=0,D944=""),"",COUNTA($D$806:D944))</f>
        <v>119</v>
      </c>
      <c r="B944" s="9" t="s">
        <v>1601</v>
      </c>
      <c r="C944" s="11" t="s">
        <v>1602</v>
      </c>
      <c r="D944" s="15">
        <v>1976</v>
      </c>
      <c r="E944" s="12">
        <v>5829.7</v>
      </c>
      <c r="F944" s="12">
        <v>4394.8999999999996</v>
      </c>
      <c r="G944" s="12">
        <v>0</v>
      </c>
      <c r="H944" s="9" t="s">
        <v>48</v>
      </c>
      <c r="I944" s="9"/>
      <c r="J944" s="9"/>
      <c r="K944" s="9"/>
      <c r="L944" s="12"/>
      <c r="M944" s="12"/>
      <c r="N944" s="12"/>
      <c r="O944" s="12"/>
      <c r="P944" s="12"/>
      <c r="Q944" s="12"/>
      <c r="R944" s="12">
        <f t="shared" ref="R944:R946" si="1665">2340*E944</f>
        <v>13641498</v>
      </c>
      <c r="S944" s="12"/>
      <c r="T944" s="12"/>
      <c r="U944" s="12"/>
      <c r="V944" s="12"/>
      <c r="W944" s="12"/>
      <c r="X944" s="12">
        <f t="shared" ref="X944:X1007" si="1666">L944+M944+N944+O944+P944+Q944+R944+S944+T944+U944+V944+W944</f>
        <v>13641498</v>
      </c>
      <c r="Y944" s="9" t="s">
        <v>2245</v>
      </c>
      <c r="Z944" s="15">
        <v>0</v>
      </c>
      <c r="AA944" s="15">
        <v>0</v>
      </c>
      <c r="AB944" s="15">
        <v>0</v>
      </c>
      <c r="AC944" s="15">
        <v>0</v>
      </c>
      <c r="AD944" s="41"/>
    </row>
    <row r="945" spans="1:30" s="6" customFormat="1" ht="93.75" customHeight="1" x14ac:dyDescent="0.25">
      <c r="A945" s="38">
        <f>IF(OR(D945=0,D945=""),"",COUNTA($D$806:D945))</f>
        <v>120</v>
      </c>
      <c r="B945" s="9" t="s">
        <v>1603</v>
      </c>
      <c r="C945" s="11" t="s">
        <v>1604</v>
      </c>
      <c r="D945" s="15">
        <v>1976</v>
      </c>
      <c r="E945" s="12">
        <v>7618.6</v>
      </c>
      <c r="F945" s="12">
        <v>5770.8</v>
      </c>
      <c r="G945" s="12">
        <v>0</v>
      </c>
      <c r="H945" s="9" t="s">
        <v>48</v>
      </c>
      <c r="I945" s="9"/>
      <c r="J945" s="9"/>
      <c r="K945" s="9"/>
      <c r="L945" s="12"/>
      <c r="M945" s="12"/>
      <c r="N945" s="12"/>
      <c r="O945" s="12"/>
      <c r="P945" s="12"/>
      <c r="Q945" s="12"/>
      <c r="R945" s="12">
        <f t="shared" si="1665"/>
        <v>17827524</v>
      </c>
      <c r="S945" s="12"/>
      <c r="T945" s="12"/>
      <c r="U945" s="12"/>
      <c r="V945" s="12"/>
      <c r="W945" s="12"/>
      <c r="X945" s="12">
        <f t="shared" si="1666"/>
        <v>17827524</v>
      </c>
      <c r="Y945" s="9" t="s">
        <v>2245</v>
      </c>
      <c r="Z945" s="15">
        <v>0</v>
      </c>
      <c r="AA945" s="15">
        <v>0</v>
      </c>
      <c r="AB945" s="15">
        <v>0</v>
      </c>
      <c r="AC945" s="15">
        <v>0</v>
      </c>
      <c r="AD945" s="41"/>
    </row>
    <row r="946" spans="1:30" s="6" customFormat="1" ht="93.75" customHeight="1" x14ac:dyDescent="0.25">
      <c r="A946" s="38">
        <f>IF(OR(D946=0,D946=""),"",COUNTA($D$806:D946))</f>
        <v>121</v>
      </c>
      <c r="B946" s="9" t="s">
        <v>1605</v>
      </c>
      <c r="C946" s="11" t="s">
        <v>1606</v>
      </c>
      <c r="D946" s="15">
        <v>1976</v>
      </c>
      <c r="E946" s="12">
        <v>7358.4</v>
      </c>
      <c r="F946" s="12">
        <v>5556.3</v>
      </c>
      <c r="G946" s="12">
        <v>37.6</v>
      </c>
      <c r="H946" s="9" t="s">
        <v>48</v>
      </c>
      <c r="I946" s="9"/>
      <c r="J946" s="9"/>
      <c r="K946" s="9"/>
      <c r="L946" s="12"/>
      <c r="M946" s="12"/>
      <c r="N946" s="12"/>
      <c r="O946" s="12"/>
      <c r="P946" s="12"/>
      <c r="Q946" s="12"/>
      <c r="R946" s="12">
        <f t="shared" si="1665"/>
        <v>17218656</v>
      </c>
      <c r="S946" s="12"/>
      <c r="T946" s="12"/>
      <c r="U946" s="12"/>
      <c r="V946" s="12"/>
      <c r="W946" s="12"/>
      <c r="X946" s="12">
        <f t="shared" si="1666"/>
        <v>17218656</v>
      </c>
      <c r="Y946" s="9" t="s">
        <v>2245</v>
      </c>
      <c r="Z946" s="15">
        <v>0</v>
      </c>
      <c r="AA946" s="15">
        <v>0</v>
      </c>
      <c r="AB946" s="15">
        <v>0</v>
      </c>
      <c r="AC946" s="15">
        <v>0</v>
      </c>
      <c r="AD946" s="41"/>
    </row>
    <row r="947" spans="1:30" s="6" customFormat="1" ht="93.75" customHeight="1" x14ac:dyDescent="0.25">
      <c r="A947" s="38">
        <f>IF(OR(D947=0,D947=""),"",COUNTA($D$806:D947))</f>
        <v>122</v>
      </c>
      <c r="B947" s="9" t="s">
        <v>1607</v>
      </c>
      <c r="C947" s="11" t="s">
        <v>1608</v>
      </c>
      <c r="D947" s="15">
        <v>1976</v>
      </c>
      <c r="E947" s="12">
        <v>8630</v>
      </c>
      <c r="F947" s="12">
        <v>5514.9</v>
      </c>
      <c r="G947" s="12">
        <v>118.7</v>
      </c>
      <c r="H947" s="9" t="s">
        <v>497</v>
      </c>
      <c r="I947" s="9"/>
      <c r="J947" s="9"/>
      <c r="K947" s="9"/>
      <c r="L947" s="12"/>
      <c r="M947" s="12"/>
      <c r="N947" s="12"/>
      <c r="O947" s="12"/>
      <c r="P947" s="12"/>
      <c r="Q947" s="12"/>
      <c r="R947" s="12">
        <f>1165*E947</f>
        <v>10053950</v>
      </c>
      <c r="S947" s="12"/>
      <c r="T947" s="12"/>
      <c r="U947" s="12"/>
      <c r="V947" s="12"/>
      <c r="W947" s="12"/>
      <c r="X947" s="12">
        <f t="shared" si="1666"/>
        <v>10053950</v>
      </c>
      <c r="Y947" s="9" t="s">
        <v>2245</v>
      </c>
      <c r="Z947" s="15">
        <v>0</v>
      </c>
      <c r="AA947" s="15">
        <v>0</v>
      </c>
      <c r="AB947" s="15">
        <v>0</v>
      </c>
      <c r="AC947" s="15">
        <v>0</v>
      </c>
      <c r="AD947" s="41"/>
    </row>
    <row r="948" spans="1:30" s="6" customFormat="1" ht="93.75" customHeight="1" x14ac:dyDescent="0.25">
      <c r="A948" s="38">
        <f>IF(OR(D948=0,D948=""),"",COUNTA($D$806:D948))</f>
        <v>123</v>
      </c>
      <c r="B948" s="9" t="s">
        <v>1609</v>
      </c>
      <c r="C948" s="11" t="s">
        <v>1610</v>
      </c>
      <c r="D948" s="15">
        <v>1976</v>
      </c>
      <c r="E948" s="12">
        <v>5688.3</v>
      </c>
      <c r="F948" s="12">
        <v>4401.7</v>
      </c>
      <c r="G948" s="12">
        <v>0</v>
      </c>
      <c r="H948" s="9" t="s">
        <v>48</v>
      </c>
      <c r="I948" s="9"/>
      <c r="J948" s="9"/>
      <c r="K948" s="9"/>
      <c r="L948" s="12"/>
      <c r="M948" s="12"/>
      <c r="N948" s="12"/>
      <c r="O948" s="12"/>
      <c r="P948" s="12"/>
      <c r="Q948" s="12"/>
      <c r="R948" s="12">
        <f t="shared" ref="R948:R949" si="1667">2340*E948</f>
        <v>13310622</v>
      </c>
      <c r="S948" s="12"/>
      <c r="T948" s="12"/>
      <c r="U948" s="12"/>
      <c r="V948" s="12"/>
      <c r="W948" s="12"/>
      <c r="X948" s="12">
        <f t="shared" si="1666"/>
        <v>13310622</v>
      </c>
      <c r="Y948" s="9" t="s">
        <v>2245</v>
      </c>
      <c r="Z948" s="15">
        <v>0</v>
      </c>
      <c r="AA948" s="15">
        <v>0</v>
      </c>
      <c r="AB948" s="15">
        <v>0</v>
      </c>
      <c r="AC948" s="15">
        <v>0</v>
      </c>
      <c r="AD948" s="41"/>
    </row>
    <row r="949" spans="1:30" s="6" customFormat="1" ht="93.75" customHeight="1" x14ac:dyDescent="0.25">
      <c r="A949" s="38">
        <f>IF(OR(D949=0,D949=""),"",COUNTA($D$806:D949))</f>
        <v>124</v>
      </c>
      <c r="B949" s="9" t="s">
        <v>1611</v>
      </c>
      <c r="C949" s="11" t="s">
        <v>1612</v>
      </c>
      <c r="D949" s="15">
        <v>1976</v>
      </c>
      <c r="E949" s="12">
        <v>5687.8</v>
      </c>
      <c r="F949" s="12">
        <v>4415.5</v>
      </c>
      <c r="G949" s="12">
        <v>0</v>
      </c>
      <c r="H949" s="9" t="s">
        <v>48</v>
      </c>
      <c r="I949" s="9"/>
      <c r="J949" s="9"/>
      <c r="K949" s="9"/>
      <c r="L949" s="12"/>
      <c r="M949" s="12"/>
      <c r="N949" s="12"/>
      <c r="O949" s="12"/>
      <c r="P949" s="12"/>
      <c r="Q949" s="12"/>
      <c r="R949" s="12">
        <f t="shared" si="1667"/>
        <v>13309452</v>
      </c>
      <c r="S949" s="12"/>
      <c r="T949" s="12"/>
      <c r="U949" s="12"/>
      <c r="V949" s="12"/>
      <c r="W949" s="12"/>
      <c r="X949" s="12">
        <f t="shared" si="1666"/>
        <v>13309452</v>
      </c>
      <c r="Y949" s="9" t="s">
        <v>2245</v>
      </c>
      <c r="Z949" s="15">
        <v>0</v>
      </c>
      <c r="AA949" s="15">
        <v>0</v>
      </c>
      <c r="AB949" s="15">
        <v>0</v>
      </c>
      <c r="AC949" s="15">
        <v>0</v>
      </c>
      <c r="AD949" s="41"/>
    </row>
    <row r="950" spans="1:30" s="6" customFormat="1" ht="93.75" customHeight="1" x14ac:dyDescent="0.25">
      <c r="A950" s="38">
        <f>IF(OR(D950=0,D950=""),"",COUNTA($D$806:D950))</f>
        <v>125</v>
      </c>
      <c r="B950" s="9" t="s">
        <v>1613</v>
      </c>
      <c r="C950" s="11" t="s">
        <v>1614</v>
      </c>
      <c r="D950" s="15">
        <v>1976</v>
      </c>
      <c r="E950" s="12">
        <v>2876.3</v>
      </c>
      <c r="F950" s="12">
        <v>1926.4</v>
      </c>
      <c r="G950" s="12">
        <v>0</v>
      </c>
      <c r="H950" s="9" t="s">
        <v>497</v>
      </c>
      <c r="I950" s="9"/>
      <c r="J950" s="9"/>
      <c r="K950" s="9"/>
      <c r="L950" s="12"/>
      <c r="M950" s="12"/>
      <c r="N950" s="12"/>
      <c r="O950" s="12"/>
      <c r="P950" s="12"/>
      <c r="Q950" s="12"/>
      <c r="R950" s="12">
        <f>1165*E950</f>
        <v>3350889.5</v>
      </c>
      <c r="S950" s="12"/>
      <c r="T950" s="12"/>
      <c r="U950" s="12"/>
      <c r="V950" s="12"/>
      <c r="W950" s="12"/>
      <c r="X950" s="12">
        <f t="shared" si="1666"/>
        <v>3350889.5</v>
      </c>
      <c r="Y950" s="9" t="s">
        <v>2245</v>
      </c>
      <c r="Z950" s="15">
        <v>0</v>
      </c>
      <c r="AA950" s="15">
        <v>0</v>
      </c>
      <c r="AB950" s="15">
        <v>0</v>
      </c>
      <c r="AC950" s="15">
        <v>0</v>
      </c>
      <c r="AD950" s="41"/>
    </row>
    <row r="951" spans="1:30" s="6" customFormat="1" ht="93.75" customHeight="1" x14ac:dyDescent="0.25">
      <c r="A951" s="38">
        <f>IF(OR(D951=0,D951=""),"",COUNTA($D$806:D951))</f>
        <v>126</v>
      </c>
      <c r="B951" s="9" t="s">
        <v>1615</v>
      </c>
      <c r="C951" s="11" t="s">
        <v>1616</v>
      </c>
      <c r="D951" s="15">
        <v>1976</v>
      </c>
      <c r="E951" s="12">
        <v>6128.3</v>
      </c>
      <c r="F951" s="12">
        <v>4463.3999999999996</v>
      </c>
      <c r="G951" s="12">
        <v>308.89999999999998</v>
      </c>
      <c r="H951" s="9" t="s">
        <v>48</v>
      </c>
      <c r="I951" s="9"/>
      <c r="J951" s="9"/>
      <c r="K951" s="9"/>
      <c r="L951" s="12"/>
      <c r="M951" s="12"/>
      <c r="N951" s="12"/>
      <c r="O951" s="12"/>
      <c r="P951" s="12"/>
      <c r="Q951" s="12"/>
      <c r="R951" s="12">
        <f>2340*E951</f>
        <v>14340222</v>
      </c>
      <c r="S951" s="12"/>
      <c r="T951" s="12"/>
      <c r="U951" s="12"/>
      <c r="V951" s="12"/>
      <c r="W951" s="12"/>
      <c r="X951" s="12">
        <f t="shared" si="1666"/>
        <v>14340222</v>
      </c>
      <c r="Y951" s="9" t="s">
        <v>2245</v>
      </c>
      <c r="Z951" s="15">
        <v>0</v>
      </c>
      <c r="AA951" s="15">
        <v>0</v>
      </c>
      <c r="AB951" s="15">
        <v>0</v>
      </c>
      <c r="AC951" s="15">
        <v>0</v>
      </c>
      <c r="AD951" s="41"/>
    </row>
    <row r="952" spans="1:30" s="6" customFormat="1" ht="93.75" customHeight="1" x14ac:dyDescent="0.25">
      <c r="A952" s="38">
        <f>IF(OR(D952=0,D952=""),"",COUNTA($D$806:D952))</f>
        <v>127</v>
      </c>
      <c r="B952" s="9" t="s">
        <v>1617</v>
      </c>
      <c r="C952" s="11" t="s">
        <v>1618</v>
      </c>
      <c r="D952" s="15">
        <v>1976</v>
      </c>
      <c r="E952" s="12">
        <v>5058.1000000000004</v>
      </c>
      <c r="F952" s="12">
        <v>2949.9</v>
      </c>
      <c r="G952" s="12">
        <v>511</v>
      </c>
      <c r="H952" s="9" t="s">
        <v>497</v>
      </c>
      <c r="I952" s="9"/>
      <c r="J952" s="9"/>
      <c r="K952" s="9"/>
      <c r="L952" s="12"/>
      <c r="M952" s="12"/>
      <c r="N952" s="12"/>
      <c r="O952" s="12"/>
      <c r="P952" s="12"/>
      <c r="Q952" s="12"/>
      <c r="R952" s="12">
        <f t="shared" ref="R952:R953" si="1668">1165*E952</f>
        <v>5892686.5</v>
      </c>
      <c r="S952" s="12"/>
      <c r="T952" s="12"/>
      <c r="U952" s="12"/>
      <c r="V952" s="12"/>
      <c r="W952" s="12"/>
      <c r="X952" s="12">
        <f t="shared" si="1666"/>
        <v>5892686.5</v>
      </c>
      <c r="Y952" s="9" t="s">
        <v>2245</v>
      </c>
      <c r="Z952" s="15">
        <v>0</v>
      </c>
      <c r="AA952" s="15">
        <v>0</v>
      </c>
      <c r="AB952" s="15">
        <v>0</v>
      </c>
      <c r="AC952" s="15">
        <v>0</v>
      </c>
      <c r="AD952" s="41"/>
    </row>
    <row r="953" spans="1:30" s="6" customFormat="1" ht="93.75" customHeight="1" x14ac:dyDescent="0.25">
      <c r="A953" s="38">
        <f>IF(OR(D953=0,D953=""),"",COUNTA($D$806:D953))</f>
        <v>128</v>
      </c>
      <c r="B953" s="9" t="s">
        <v>1619</v>
      </c>
      <c r="C953" s="11" t="s">
        <v>1620</v>
      </c>
      <c r="D953" s="15">
        <v>1976</v>
      </c>
      <c r="E953" s="12">
        <v>7131.5</v>
      </c>
      <c r="F953" s="12">
        <v>4231.6000000000004</v>
      </c>
      <c r="G953" s="12">
        <v>633.1</v>
      </c>
      <c r="H953" s="9" t="s">
        <v>497</v>
      </c>
      <c r="I953" s="9"/>
      <c r="J953" s="9"/>
      <c r="K953" s="9"/>
      <c r="L953" s="12"/>
      <c r="M953" s="12"/>
      <c r="N953" s="12"/>
      <c r="O953" s="12"/>
      <c r="P953" s="12"/>
      <c r="Q953" s="12"/>
      <c r="R953" s="12">
        <f t="shared" si="1668"/>
        <v>8308197.5</v>
      </c>
      <c r="S953" s="12"/>
      <c r="T953" s="12"/>
      <c r="U953" s="12"/>
      <c r="V953" s="12"/>
      <c r="W953" s="12"/>
      <c r="X953" s="12">
        <f t="shared" si="1666"/>
        <v>8308197.5</v>
      </c>
      <c r="Y953" s="9" t="s">
        <v>2245</v>
      </c>
      <c r="Z953" s="15">
        <v>0</v>
      </c>
      <c r="AA953" s="15">
        <v>0</v>
      </c>
      <c r="AB953" s="15">
        <v>0</v>
      </c>
      <c r="AC953" s="15">
        <v>0</v>
      </c>
      <c r="AD953" s="41"/>
    </row>
    <row r="954" spans="1:30" s="6" customFormat="1" ht="93.75" customHeight="1" x14ac:dyDescent="0.25">
      <c r="A954" s="38">
        <f>IF(OR(D954=0,D954=""),"",COUNTA($D$806:D954))</f>
        <v>129</v>
      </c>
      <c r="B954" s="9" t="s">
        <v>1621</v>
      </c>
      <c r="C954" s="11" t="s">
        <v>1622</v>
      </c>
      <c r="D954" s="15">
        <v>1976</v>
      </c>
      <c r="E954" s="12">
        <v>5823.4</v>
      </c>
      <c r="F954" s="12">
        <v>4431.6000000000004</v>
      </c>
      <c r="G954" s="12">
        <v>0</v>
      </c>
      <c r="H954" s="9" t="s">
        <v>48</v>
      </c>
      <c r="I954" s="9"/>
      <c r="J954" s="9"/>
      <c r="K954" s="9"/>
      <c r="L954" s="12"/>
      <c r="M954" s="12"/>
      <c r="N954" s="12"/>
      <c r="O954" s="12"/>
      <c r="P954" s="12"/>
      <c r="Q954" s="12"/>
      <c r="R954" s="12">
        <f t="shared" ref="R954:R955" si="1669">2340*E954</f>
        <v>13626756</v>
      </c>
      <c r="S954" s="12"/>
      <c r="T954" s="12"/>
      <c r="U954" s="12"/>
      <c r="V954" s="12"/>
      <c r="W954" s="12"/>
      <c r="X954" s="12">
        <f t="shared" si="1666"/>
        <v>13626756</v>
      </c>
      <c r="Y954" s="9" t="s">
        <v>2245</v>
      </c>
      <c r="Z954" s="15">
        <v>0</v>
      </c>
      <c r="AA954" s="15">
        <v>0</v>
      </c>
      <c r="AB954" s="15">
        <v>0</v>
      </c>
      <c r="AC954" s="15">
        <v>0</v>
      </c>
      <c r="AD954" s="41"/>
    </row>
    <row r="955" spans="1:30" s="6" customFormat="1" ht="93.75" customHeight="1" x14ac:dyDescent="0.25">
      <c r="A955" s="38">
        <f>IF(OR(D955=0,D955=""),"",COUNTA($D$806:D955))</f>
        <v>130</v>
      </c>
      <c r="B955" s="9" t="s">
        <v>1623</v>
      </c>
      <c r="C955" s="11" t="s">
        <v>1624</v>
      </c>
      <c r="D955" s="15">
        <v>1976</v>
      </c>
      <c r="E955" s="12">
        <v>5233.7</v>
      </c>
      <c r="F955" s="12">
        <v>4006.5</v>
      </c>
      <c r="G955" s="12">
        <v>62.7</v>
      </c>
      <c r="H955" s="9" t="s">
        <v>48</v>
      </c>
      <c r="I955" s="9"/>
      <c r="J955" s="9"/>
      <c r="K955" s="9"/>
      <c r="L955" s="12"/>
      <c r="M955" s="12"/>
      <c r="N955" s="12"/>
      <c r="O955" s="12"/>
      <c r="P955" s="12"/>
      <c r="Q955" s="12"/>
      <c r="R955" s="12">
        <f t="shared" si="1669"/>
        <v>12246858</v>
      </c>
      <c r="S955" s="12"/>
      <c r="T955" s="12"/>
      <c r="U955" s="12"/>
      <c r="V955" s="12"/>
      <c r="W955" s="12"/>
      <c r="X955" s="12">
        <f t="shared" si="1666"/>
        <v>12246858</v>
      </c>
      <c r="Y955" s="9" t="s">
        <v>2245</v>
      </c>
      <c r="Z955" s="15">
        <v>0</v>
      </c>
      <c r="AA955" s="15">
        <v>0</v>
      </c>
      <c r="AB955" s="15">
        <v>0</v>
      </c>
      <c r="AC955" s="15">
        <v>0</v>
      </c>
      <c r="AD955" s="41"/>
    </row>
    <row r="956" spans="1:30" s="6" customFormat="1" ht="93.75" customHeight="1" x14ac:dyDescent="0.25">
      <c r="A956" s="38">
        <f>IF(OR(D956=0,D956=""),"",COUNTA($D$806:D956))</f>
        <v>131</v>
      </c>
      <c r="B956" s="9" t="s">
        <v>1625</v>
      </c>
      <c r="C956" s="11" t="s">
        <v>1626</v>
      </c>
      <c r="D956" s="15">
        <v>1976</v>
      </c>
      <c r="E956" s="12">
        <v>4595.5</v>
      </c>
      <c r="F956" s="12">
        <v>3033.2</v>
      </c>
      <c r="G956" s="12">
        <v>407</v>
      </c>
      <c r="H956" s="9" t="s">
        <v>497</v>
      </c>
      <c r="I956" s="9"/>
      <c r="J956" s="9"/>
      <c r="K956" s="9"/>
      <c r="L956" s="12"/>
      <c r="M956" s="12"/>
      <c r="N956" s="12"/>
      <c r="O956" s="12"/>
      <c r="P956" s="12"/>
      <c r="Q956" s="12"/>
      <c r="R956" s="12">
        <f>1165*E956</f>
        <v>5353757.5</v>
      </c>
      <c r="S956" s="12"/>
      <c r="T956" s="12"/>
      <c r="U956" s="12"/>
      <c r="V956" s="12"/>
      <c r="W956" s="12"/>
      <c r="X956" s="12">
        <f t="shared" si="1666"/>
        <v>5353757.5</v>
      </c>
      <c r="Y956" s="9" t="s">
        <v>2245</v>
      </c>
      <c r="Z956" s="15">
        <v>0</v>
      </c>
      <c r="AA956" s="15">
        <v>0</v>
      </c>
      <c r="AB956" s="15">
        <v>0</v>
      </c>
      <c r="AC956" s="15">
        <v>0</v>
      </c>
      <c r="AD956" s="41"/>
    </row>
    <row r="957" spans="1:30" s="6" customFormat="1" ht="93.75" customHeight="1" x14ac:dyDescent="0.25">
      <c r="A957" s="38">
        <f>IF(OR(D957=0,D957=""),"",COUNTA($D$806:D957))</f>
        <v>132</v>
      </c>
      <c r="B957" s="9" t="s">
        <v>1627</v>
      </c>
      <c r="C957" s="11" t="s">
        <v>1628</v>
      </c>
      <c r="D957" s="15">
        <v>1976</v>
      </c>
      <c r="E957" s="12">
        <v>4882.1000000000004</v>
      </c>
      <c r="F957" s="12">
        <v>3284</v>
      </c>
      <c r="G957" s="12">
        <v>463.3</v>
      </c>
      <c r="H957" s="9" t="s">
        <v>48</v>
      </c>
      <c r="I957" s="9"/>
      <c r="J957" s="9"/>
      <c r="K957" s="9"/>
      <c r="L957" s="12"/>
      <c r="M957" s="12"/>
      <c r="N957" s="12"/>
      <c r="O957" s="12"/>
      <c r="P957" s="12"/>
      <c r="Q957" s="12"/>
      <c r="R957" s="12">
        <f t="shared" ref="R957:R959" si="1670">2340*E957</f>
        <v>11424114</v>
      </c>
      <c r="S957" s="12"/>
      <c r="T957" s="12"/>
      <c r="U957" s="12"/>
      <c r="V957" s="12"/>
      <c r="W957" s="12"/>
      <c r="X957" s="12">
        <f t="shared" si="1666"/>
        <v>11424114</v>
      </c>
      <c r="Y957" s="9" t="s">
        <v>2245</v>
      </c>
      <c r="Z957" s="15">
        <v>0</v>
      </c>
      <c r="AA957" s="15">
        <v>0</v>
      </c>
      <c r="AB957" s="15">
        <v>0</v>
      </c>
      <c r="AC957" s="15">
        <v>0</v>
      </c>
      <c r="AD957" s="41"/>
    </row>
    <row r="958" spans="1:30" s="6" customFormat="1" ht="93.75" customHeight="1" x14ac:dyDescent="0.25">
      <c r="A958" s="38">
        <f>IF(OR(D958=0,D958=""),"",COUNTA($D$806:D958))</f>
        <v>133</v>
      </c>
      <c r="B958" s="9" t="s">
        <v>1629</v>
      </c>
      <c r="C958" s="11" t="s">
        <v>1630</v>
      </c>
      <c r="D958" s="15">
        <v>1976</v>
      </c>
      <c r="E958" s="12">
        <v>7891.5</v>
      </c>
      <c r="F958" s="12">
        <v>5628.9</v>
      </c>
      <c r="G958" s="12">
        <v>107.4</v>
      </c>
      <c r="H958" s="9" t="s">
        <v>48</v>
      </c>
      <c r="I958" s="9"/>
      <c r="J958" s="9"/>
      <c r="K958" s="9"/>
      <c r="L958" s="12"/>
      <c r="M958" s="12"/>
      <c r="N958" s="12"/>
      <c r="O958" s="12"/>
      <c r="P958" s="12"/>
      <c r="Q958" s="12"/>
      <c r="R958" s="12">
        <f t="shared" si="1670"/>
        <v>18466110</v>
      </c>
      <c r="S958" s="12"/>
      <c r="T958" s="12"/>
      <c r="U958" s="12"/>
      <c r="V958" s="12"/>
      <c r="W958" s="12"/>
      <c r="X958" s="12">
        <f t="shared" si="1666"/>
        <v>18466110</v>
      </c>
      <c r="Y958" s="9" t="s">
        <v>2245</v>
      </c>
      <c r="Z958" s="15">
        <v>0</v>
      </c>
      <c r="AA958" s="15">
        <v>0</v>
      </c>
      <c r="AB958" s="15">
        <v>0</v>
      </c>
      <c r="AC958" s="15">
        <v>0</v>
      </c>
      <c r="AD958" s="41"/>
    </row>
    <row r="959" spans="1:30" s="6" customFormat="1" ht="93.75" customHeight="1" x14ac:dyDescent="0.25">
      <c r="A959" s="38">
        <f>IF(OR(D959=0,D959=""),"",COUNTA($D$806:D959))</f>
        <v>134</v>
      </c>
      <c r="B959" s="9" t="s">
        <v>1631</v>
      </c>
      <c r="C959" s="11" t="s">
        <v>1632</v>
      </c>
      <c r="D959" s="15">
        <v>1976</v>
      </c>
      <c r="E959" s="12">
        <v>4076.9</v>
      </c>
      <c r="F959" s="12">
        <v>2583.6999999999998</v>
      </c>
      <c r="G959" s="12">
        <v>0</v>
      </c>
      <c r="H959" s="9" t="s">
        <v>48</v>
      </c>
      <c r="I959" s="9"/>
      <c r="J959" s="9"/>
      <c r="K959" s="9"/>
      <c r="L959" s="12"/>
      <c r="M959" s="12"/>
      <c r="N959" s="12"/>
      <c r="O959" s="12"/>
      <c r="P959" s="12"/>
      <c r="Q959" s="12"/>
      <c r="R959" s="12">
        <f t="shared" si="1670"/>
        <v>9539946</v>
      </c>
      <c r="S959" s="12"/>
      <c r="T959" s="12"/>
      <c r="U959" s="12"/>
      <c r="V959" s="12"/>
      <c r="W959" s="12"/>
      <c r="X959" s="12">
        <f t="shared" si="1666"/>
        <v>9539946</v>
      </c>
      <c r="Y959" s="9" t="s">
        <v>2245</v>
      </c>
      <c r="Z959" s="15">
        <v>0</v>
      </c>
      <c r="AA959" s="15">
        <v>0</v>
      </c>
      <c r="AB959" s="15">
        <v>0</v>
      </c>
      <c r="AC959" s="15">
        <v>0</v>
      </c>
      <c r="AD959" s="41"/>
    </row>
    <row r="960" spans="1:30" s="6" customFormat="1" ht="93.75" customHeight="1" x14ac:dyDescent="0.25">
      <c r="A960" s="38">
        <f>IF(OR(D960=0,D960=""),"",COUNTA($D$806:D960))</f>
        <v>135</v>
      </c>
      <c r="B960" s="9" t="s">
        <v>1633</v>
      </c>
      <c r="C960" s="11" t="s">
        <v>1634</v>
      </c>
      <c r="D960" s="15">
        <v>1976</v>
      </c>
      <c r="E960" s="12">
        <v>5993.6</v>
      </c>
      <c r="F960" s="12">
        <v>4414</v>
      </c>
      <c r="G960" s="12">
        <v>0</v>
      </c>
      <c r="H960" s="9" t="s">
        <v>48</v>
      </c>
      <c r="I960" s="9"/>
      <c r="J960" s="9"/>
      <c r="K960" s="9"/>
      <c r="L960" s="12"/>
      <c r="M960" s="12">
        <f>1213*E960</f>
        <v>7270236.8000000007</v>
      </c>
      <c r="N960" s="12">
        <f>620*E960</f>
        <v>3716032</v>
      </c>
      <c r="O960" s="12">
        <f>863*E960</f>
        <v>5172476.8000000007</v>
      </c>
      <c r="P960" s="12">
        <f>546*E960</f>
        <v>3272505.6</v>
      </c>
      <c r="Q960" s="12"/>
      <c r="R960" s="12"/>
      <c r="S960" s="12">
        <f>297*E960</f>
        <v>1780099.2000000002</v>
      </c>
      <c r="T960" s="12">
        <f>2771*E960</f>
        <v>16608265.600000001</v>
      </c>
      <c r="U960" s="12">
        <f>111*E960</f>
        <v>665289.60000000009</v>
      </c>
      <c r="V960" s="12">
        <f>35*E960</f>
        <v>209776</v>
      </c>
      <c r="W960" s="12">
        <f t="shared" ref="W960" si="1671">(L960+M960+N960+O960+P960+Q960+R960+S960+T960+U960)*0.0214</f>
        <v>823576.97984000004</v>
      </c>
      <c r="X960" s="12">
        <f t="shared" si="1666"/>
        <v>39518258.579840004</v>
      </c>
      <c r="Y960" s="9" t="s">
        <v>2245</v>
      </c>
      <c r="Z960" s="15">
        <v>0</v>
      </c>
      <c r="AA960" s="15">
        <v>0</v>
      </c>
      <c r="AB960" s="15">
        <v>0</v>
      </c>
      <c r="AC960" s="15">
        <v>0</v>
      </c>
      <c r="AD960" s="41"/>
    </row>
    <row r="961" spans="1:30" s="6" customFormat="1" ht="93.75" customHeight="1" x14ac:dyDescent="0.25">
      <c r="A961" s="38">
        <f>IF(OR(D961=0,D961=""),"",COUNTA($D$806:D961))</f>
        <v>136</v>
      </c>
      <c r="B961" s="9" t="s">
        <v>1635</v>
      </c>
      <c r="C961" s="11" t="s">
        <v>1636</v>
      </c>
      <c r="D961" s="15">
        <v>1976</v>
      </c>
      <c r="E961" s="12">
        <v>3618.9</v>
      </c>
      <c r="F961" s="12">
        <v>2726.6</v>
      </c>
      <c r="G961" s="12">
        <v>0</v>
      </c>
      <c r="H961" s="9" t="s">
        <v>48</v>
      </c>
      <c r="I961" s="9"/>
      <c r="J961" s="9"/>
      <c r="K961" s="9"/>
      <c r="L961" s="12"/>
      <c r="M961" s="12"/>
      <c r="N961" s="12"/>
      <c r="O961" s="12"/>
      <c r="P961" s="12"/>
      <c r="Q961" s="12"/>
      <c r="R961" s="12">
        <f t="shared" ref="R961:R963" si="1672">2340*E961</f>
        <v>8468226</v>
      </c>
      <c r="S961" s="12"/>
      <c r="T961" s="12"/>
      <c r="U961" s="12"/>
      <c r="V961" s="12"/>
      <c r="W961" s="12"/>
      <c r="X961" s="12">
        <f t="shared" si="1666"/>
        <v>8468226</v>
      </c>
      <c r="Y961" s="9" t="s">
        <v>2245</v>
      </c>
      <c r="Z961" s="15">
        <v>0</v>
      </c>
      <c r="AA961" s="15">
        <v>0</v>
      </c>
      <c r="AB961" s="15">
        <v>0</v>
      </c>
      <c r="AC961" s="15">
        <v>0</v>
      </c>
      <c r="AD961" s="41"/>
    </row>
    <row r="962" spans="1:30" s="6" customFormat="1" ht="93.75" customHeight="1" x14ac:dyDescent="0.25">
      <c r="A962" s="38">
        <f>IF(OR(D962=0,D962=""),"",COUNTA($D$806:D962))</f>
        <v>137</v>
      </c>
      <c r="B962" s="9" t="s">
        <v>1637</v>
      </c>
      <c r="C962" s="11" t="s">
        <v>1638</v>
      </c>
      <c r="D962" s="15">
        <v>1976</v>
      </c>
      <c r="E962" s="12">
        <v>3649</v>
      </c>
      <c r="F962" s="12">
        <v>2693.5</v>
      </c>
      <c r="G962" s="12">
        <v>0</v>
      </c>
      <c r="H962" s="9" t="s">
        <v>48</v>
      </c>
      <c r="I962" s="9"/>
      <c r="J962" s="9"/>
      <c r="K962" s="9"/>
      <c r="L962" s="12"/>
      <c r="M962" s="12"/>
      <c r="N962" s="12"/>
      <c r="O962" s="12"/>
      <c r="P962" s="12"/>
      <c r="Q962" s="12"/>
      <c r="R962" s="12">
        <f t="shared" si="1672"/>
        <v>8538660</v>
      </c>
      <c r="S962" s="12"/>
      <c r="T962" s="12"/>
      <c r="U962" s="12"/>
      <c r="V962" s="12"/>
      <c r="W962" s="12"/>
      <c r="X962" s="12">
        <f t="shared" si="1666"/>
        <v>8538660</v>
      </c>
      <c r="Y962" s="9" t="s">
        <v>2245</v>
      </c>
      <c r="Z962" s="15">
        <v>0</v>
      </c>
      <c r="AA962" s="15">
        <v>0</v>
      </c>
      <c r="AB962" s="15">
        <v>0</v>
      </c>
      <c r="AC962" s="15">
        <v>0</v>
      </c>
      <c r="AD962" s="41"/>
    </row>
    <row r="963" spans="1:30" s="6" customFormat="1" ht="93.75" customHeight="1" x14ac:dyDescent="0.25">
      <c r="A963" s="38">
        <f>IF(OR(D963=0,D963=""),"",COUNTA($D$806:D963))</f>
        <v>138</v>
      </c>
      <c r="B963" s="9" t="s">
        <v>1639</v>
      </c>
      <c r="C963" s="11" t="s">
        <v>1640</v>
      </c>
      <c r="D963" s="15">
        <v>1976</v>
      </c>
      <c r="E963" s="12">
        <v>4405.2</v>
      </c>
      <c r="F963" s="12">
        <v>4405.2</v>
      </c>
      <c r="G963" s="12">
        <v>0</v>
      </c>
      <c r="H963" s="9" t="s">
        <v>48</v>
      </c>
      <c r="I963" s="9"/>
      <c r="J963" s="9"/>
      <c r="K963" s="9"/>
      <c r="L963" s="12"/>
      <c r="M963" s="12"/>
      <c r="N963" s="12"/>
      <c r="O963" s="12"/>
      <c r="P963" s="12"/>
      <c r="Q963" s="12"/>
      <c r="R963" s="12">
        <f t="shared" si="1672"/>
        <v>10308168</v>
      </c>
      <c r="S963" s="12"/>
      <c r="T963" s="12"/>
      <c r="U963" s="12"/>
      <c r="V963" s="12"/>
      <c r="W963" s="12"/>
      <c r="X963" s="12">
        <f t="shared" si="1666"/>
        <v>10308168</v>
      </c>
      <c r="Y963" s="9" t="s">
        <v>2245</v>
      </c>
      <c r="Z963" s="15">
        <v>0</v>
      </c>
      <c r="AA963" s="15">
        <v>0</v>
      </c>
      <c r="AB963" s="15">
        <v>0</v>
      </c>
      <c r="AC963" s="15">
        <v>0</v>
      </c>
      <c r="AD963" s="41"/>
    </row>
    <row r="964" spans="1:30" s="6" customFormat="1" ht="93.75" customHeight="1" x14ac:dyDescent="0.25">
      <c r="A964" s="38">
        <f>IF(OR(D964=0,D964=""),"",COUNTA($D$806:D964))</f>
        <v>139</v>
      </c>
      <c r="B964" s="9" t="s">
        <v>1641</v>
      </c>
      <c r="C964" s="11" t="s">
        <v>1642</v>
      </c>
      <c r="D964" s="15">
        <v>1976</v>
      </c>
      <c r="E964" s="12">
        <v>2825.7</v>
      </c>
      <c r="F964" s="12">
        <v>2090.6999999999998</v>
      </c>
      <c r="G964" s="12">
        <v>0</v>
      </c>
      <c r="H964" s="9" t="s">
        <v>497</v>
      </c>
      <c r="I964" s="9">
        <f>J964+K964</f>
        <v>1</v>
      </c>
      <c r="J964" s="9">
        <v>1</v>
      </c>
      <c r="K964" s="9"/>
      <c r="L964" s="12"/>
      <c r="M964" s="12"/>
      <c r="N964" s="12"/>
      <c r="O964" s="12"/>
      <c r="P964" s="12"/>
      <c r="Q964" s="12">
        <f>4023848*I964</f>
        <v>4023848</v>
      </c>
      <c r="R964" s="12">
        <f>1165*E964</f>
        <v>3291940.5</v>
      </c>
      <c r="S964" s="12"/>
      <c r="T964" s="12"/>
      <c r="U964" s="12"/>
      <c r="V964" s="12">
        <f>48*E964</f>
        <v>135633.59999999998</v>
      </c>
      <c r="W964" s="12"/>
      <c r="X964" s="12">
        <f t="shared" si="1666"/>
        <v>7451422.0999999996</v>
      </c>
      <c r="Y964" s="9" t="s">
        <v>2245</v>
      </c>
      <c r="Z964" s="15">
        <v>0</v>
      </c>
      <c r="AA964" s="15">
        <v>0</v>
      </c>
      <c r="AB964" s="15">
        <v>0</v>
      </c>
      <c r="AC964" s="15">
        <v>0</v>
      </c>
      <c r="AD964" s="41"/>
    </row>
    <row r="965" spans="1:30" s="6" customFormat="1" ht="93.75" customHeight="1" x14ac:dyDescent="0.25">
      <c r="A965" s="38">
        <f>IF(OR(D965=0,D965=""),"",COUNTA($D$806:D965))</f>
        <v>140</v>
      </c>
      <c r="B965" s="9" t="s">
        <v>1643</v>
      </c>
      <c r="C965" s="11" t="s">
        <v>1644</v>
      </c>
      <c r="D965" s="15">
        <v>1976</v>
      </c>
      <c r="E965" s="12">
        <v>6225</v>
      </c>
      <c r="F965" s="12">
        <v>4415</v>
      </c>
      <c r="G965" s="12">
        <v>423</v>
      </c>
      <c r="H965" s="9" t="s">
        <v>48</v>
      </c>
      <c r="I965" s="9"/>
      <c r="J965" s="9"/>
      <c r="K965" s="9"/>
      <c r="L965" s="12"/>
      <c r="M965" s="12"/>
      <c r="N965" s="12"/>
      <c r="O965" s="12"/>
      <c r="P965" s="12"/>
      <c r="Q965" s="12"/>
      <c r="R965" s="12">
        <f>2340*E965</f>
        <v>14566500</v>
      </c>
      <c r="S965" s="12"/>
      <c r="T965" s="12"/>
      <c r="U965" s="12"/>
      <c r="V965" s="12"/>
      <c r="W965" s="12"/>
      <c r="X965" s="12">
        <f t="shared" si="1666"/>
        <v>14566500</v>
      </c>
      <c r="Y965" s="9" t="s">
        <v>2245</v>
      </c>
      <c r="Z965" s="15">
        <v>0</v>
      </c>
      <c r="AA965" s="15">
        <v>0</v>
      </c>
      <c r="AB965" s="15">
        <v>0</v>
      </c>
      <c r="AC965" s="15">
        <v>0</v>
      </c>
      <c r="AD965" s="41"/>
    </row>
    <row r="966" spans="1:30" s="6" customFormat="1" ht="93.75" customHeight="1" x14ac:dyDescent="0.25">
      <c r="A966" s="38">
        <f>IF(OR(D966=0,D966=""),"",COUNTA($D$806:D966))</f>
        <v>141</v>
      </c>
      <c r="B966" s="9" t="s">
        <v>1645</v>
      </c>
      <c r="C966" s="11" t="s">
        <v>1646</v>
      </c>
      <c r="D966" s="15">
        <v>1977</v>
      </c>
      <c r="E966" s="12">
        <v>1579.7</v>
      </c>
      <c r="F966" s="12">
        <v>1096.3</v>
      </c>
      <c r="G966" s="12">
        <v>0</v>
      </c>
      <c r="H966" s="9" t="s">
        <v>36</v>
      </c>
      <c r="I966" s="9"/>
      <c r="J966" s="9"/>
      <c r="K966" s="9"/>
      <c r="L966" s="12"/>
      <c r="M966" s="12"/>
      <c r="N966" s="12"/>
      <c r="O966" s="12"/>
      <c r="P966" s="12"/>
      <c r="Q966" s="12"/>
      <c r="R966" s="12">
        <f>5443*E966</f>
        <v>8598307.0999999996</v>
      </c>
      <c r="S966" s="12"/>
      <c r="T966" s="12"/>
      <c r="U966" s="12"/>
      <c r="V966" s="12"/>
      <c r="W966" s="12"/>
      <c r="X966" s="12">
        <f t="shared" si="1666"/>
        <v>8598307.0999999996</v>
      </c>
      <c r="Y966" s="9" t="s">
        <v>2245</v>
      </c>
      <c r="Z966" s="15">
        <v>0</v>
      </c>
      <c r="AA966" s="15">
        <v>0</v>
      </c>
      <c r="AB966" s="15">
        <v>0</v>
      </c>
      <c r="AC966" s="15">
        <v>0</v>
      </c>
      <c r="AD966" s="41"/>
    </row>
    <row r="967" spans="1:30" s="6" customFormat="1" ht="93.75" customHeight="1" x14ac:dyDescent="0.25">
      <c r="A967" s="38">
        <f>IF(OR(D967=0,D967=""),"",COUNTA($D$806:D967))</f>
        <v>142</v>
      </c>
      <c r="B967" s="9" t="s">
        <v>1647</v>
      </c>
      <c r="C967" s="11" t="s">
        <v>1648</v>
      </c>
      <c r="D967" s="15">
        <v>1977</v>
      </c>
      <c r="E967" s="12">
        <v>5660.1</v>
      </c>
      <c r="F967" s="12">
        <v>4938.2</v>
      </c>
      <c r="G967" s="12">
        <v>0</v>
      </c>
      <c r="H967" s="9" t="s">
        <v>48</v>
      </c>
      <c r="I967" s="9"/>
      <c r="J967" s="9"/>
      <c r="K967" s="9"/>
      <c r="L967" s="12"/>
      <c r="M967" s="12"/>
      <c r="N967" s="12"/>
      <c r="O967" s="12"/>
      <c r="P967" s="12"/>
      <c r="Q967" s="12"/>
      <c r="R967" s="12">
        <f t="shared" ref="R967:R968" si="1673">2340*E967</f>
        <v>13244634</v>
      </c>
      <c r="S967" s="12"/>
      <c r="T967" s="12"/>
      <c r="U967" s="12"/>
      <c r="V967" s="12"/>
      <c r="W967" s="12"/>
      <c r="X967" s="12">
        <f t="shared" si="1666"/>
        <v>13244634</v>
      </c>
      <c r="Y967" s="9" t="s">
        <v>2245</v>
      </c>
      <c r="Z967" s="15">
        <v>0</v>
      </c>
      <c r="AA967" s="15">
        <v>0</v>
      </c>
      <c r="AB967" s="15">
        <v>0</v>
      </c>
      <c r="AC967" s="15">
        <v>0</v>
      </c>
      <c r="AD967" s="41"/>
    </row>
    <row r="968" spans="1:30" s="6" customFormat="1" ht="93.75" customHeight="1" x14ac:dyDescent="0.25">
      <c r="A968" s="38">
        <f>IF(OR(D968=0,D968=""),"",COUNTA($D$806:D968))</f>
        <v>143</v>
      </c>
      <c r="B968" s="9" t="s">
        <v>1649</v>
      </c>
      <c r="C968" s="11" t="s">
        <v>1650</v>
      </c>
      <c r="D968" s="15">
        <v>1977</v>
      </c>
      <c r="E968" s="12">
        <v>5454.7</v>
      </c>
      <c r="F968" s="12">
        <v>3359</v>
      </c>
      <c r="G968" s="12">
        <v>196.8</v>
      </c>
      <c r="H968" s="9" t="s">
        <v>48</v>
      </c>
      <c r="I968" s="9"/>
      <c r="J968" s="9"/>
      <c r="K968" s="9"/>
      <c r="L968" s="12"/>
      <c r="M968" s="12"/>
      <c r="N968" s="12"/>
      <c r="O968" s="12"/>
      <c r="P968" s="12"/>
      <c r="Q968" s="12"/>
      <c r="R968" s="12">
        <f t="shared" si="1673"/>
        <v>12763998</v>
      </c>
      <c r="S968" s="12"/>
      <c r="T968" s="12"/>
      <c r="U968" s="12"/>
      <c r="V968" s="12"/>
      <c r="W968" s="12"/>
      <c r="X968" s="12">
        <f t="shared" si="1666"/>
        <v>12763998</v>
      </c>
      <c r="Y968" s="9" t="s">
        <v>2245</v>
      </c>
      <c r="Z968" s="15">
        <v>0</v>
      </c>
      <c r="AA968" s="15">
        <v>0</v>
      </c>
      <c r="AB968" s="15">
        <v>0</v>
      </c>
      <c r="AC968" s="15">
        <v>0</v>
      </c>
      <c r="AD968" s="41"/>
    </row>
    <row r="969" spans="1:30" s="6" customFormat="1" ht="93.75" customHeight="1" x14ac:dyDescent="0.25">
      <c r="A969" s="38">
        <f>IF(OR(D969=0,D969=""),"",COUNTA($D$806:D969))</f>
        <v>144</v>
      </c>
      <c r="B969" s="9" t="s">
        <v>1651</v>
      </c>
      <c r="C969" s="11" t="s">
        <v>1652</v>
      </c>
      <c r="D969" s="15">
        <v>1977</v>
      </c>
      <c r="E969" s="12">
        <v>12788.1</v>
      </c>
      <c r="F969" s="12">
        <v>9179.5</v>
      </c>
      <c r="G969" s="12">
        <v>286.39999999999998</v>
      </c>
      <c r="H969" s="9" t="s">
        <v>497</v>
      </c>
      <c r="I969" s="9">
        <f>J969+K969</f>
        <v>4</v>
      </c>
      <c r="J969" s="9">
        <v>4</v>
      </c>
      <c r="K969" s="9"/>
      <c r="L969" s="12"/>
      <c r="M969" s="12"/>
      <c r="N969" s="12"/>
      <c r="O969" s="12"/>
      <c r="P969" s="12"/>
      <c r="Q969" s="12">
        <f>4023848*I969</f>
        <v>16095392</v>
      </c>
      <c r="R969" s="12"/>
      <c r="S969" s="12"/>
      <c r="T969" s="12"/>
      <c r="U969" s="12"/>
      <c r="V969" s="12">
        <f>48*E969</f>
        <v>613828.80000000005</v>
      </c>
      <c r="W969" s="12"/>
      <c r="X969" s="12">
        <f t="shared" si="1666"/>
        <v>16709220.800000001</v>
      </c>
      <c r="Y969" s="9" t="s">
        <v>2245</v>
      </c>
      <c r="Z969" s="15">
        <v>0</v>
      </c>
      <c r="AA969" s="15">
        <v>0</v>
      </c>
      <c r="AB969" s="15">
        <v>0</v>
      </c>
      <c r="AC969" s="15">
        <v>0</v>
      </c>
      <c r="AD969" s="41"/>
    </row>
    <row r="970" spans="1:30" s="6" customFormat="1" ht="93.75" customHeight="1" x14ac:dyDescent="0.25">
      <c r="A970" s="38">
        <f>IF(OR(D970=0,D970=""),"",COUNTA($D$806:D970))</f>
        <v>145</v>
      </c>
      <c r="B970" s="9" t="s">
        <v>1653</v>
      </c>
      <c r="C970" s="11" t="s">
        <v>1654</v>
      </c>
      <c r="D970" s="15">
        <v>1977</v>
      </c>
      <c r="E970" s="12">
        <v>2439.1</v>
      </c>
      <c r="F970" s="12">
        <v>1839.5</v>
      </c>
      <c r="G970" s="12">
        <v>48.6</v>
      </c>
      <c r="H970" s="9" t="s">
        <v>497</v>
      </c>
      <c r="I970" s="9"/>
      <c r="J970" s="9"/>
      <c r="K970" s="9"/>
      <c r="L970" s="12"/>
      <c r="M970" s="12"/>
      <c r="N970" s="12"/>
      <c r="O970" s="12"/>
      <c r="P970" s="12"/>
      <c r="Q970" s="12"/>
      <c r="R970" s="12">
        <f>1165*E970</f>
        <v>2841551.5</v>
      </c>
      <c r="S970" s="12"/>
      <c r="T970" s="12"/>
      <c r="U970" s="12"/>
      <c r="V970" s="12"/>
      <c r="W970" s="12"/>
      <c r="X970" s="12">
        <f t="shared" si="1666"/>
        <v>2841551.5</v>
      </c>
      <c r="Y970" s="9" t="s">
        <v>2245</v>
      </c>
      <c r="Z970" s="15">
        <v>0</v>
      </c>
      <c r="AA970" s="15">
        <v>0</v>
      </c>
      <c r="AB970" s="15">
        <v>0</v>
      </c>
      <c r="AC970" s="15">
        <v>0</v>
      </c>
      <c r="AD970" s="41"/>
    </row>
    <row r="971" spans="1:30" s="6" customFormat="1" ht="93.75" customHeight="1" x14ac:dyDescent="0.25">
      <c r="A971" s="38">
        <f>IF(OR(D971=0,D971=""),"",COUNTA($D$806:D971))</f>
        <v>146</v>
      </c>
      <c r="B971" s="9" t="s">
        <v>1655</v>
      </c>
      <c r="C971" s="11" t="s">
        <v>1656</v>
      </c>
      <c r="D971" s="15">
        <v>1977</v>
      </c>
      <c r="E971" s="12">
        <v>5761.5</v>
      </c>
      <c r="F971" s="12">
        <v>4037.9</v>
      </c>
      <c r="G971" s="12">
        <v>533.5</v>
      </c>
      <c r="H971" s="9" t="s">
        <v>48</v>
      </c>
      <c r="I971" s="9"/>
      <c r="J971" s="9"/>
      <c r="K971" s="9"/>
      <c r="L971" s="12"/>
      <c r="M971" s="12"/>
      <c r="N971" s="12"/>
      <c r="O971" s="12"/>
      <c r="P971" s="12"/>
      <c r="Q971" s="12"/>
      <c r="R971" s="12">
        <f>2340*E971</f>
        <v>13481910</v>
      </c>
      <c r="S971" s="12"/>
      <c r="T971" s="12"/>
      <c r="U971" s="12"/>
      <c r="V971" s="12"/>
      <c r="W971" s="12"/>
      <c r="X971" s="12">
        <f t="shared" si="1666"/>
        <v>13481910</v>
      </c>
      <c r="Y971" s="9" t="s">
        <v>2245</v>
      </c>
      <c r="Z971" s="15">
        <v>0</v>
      </c>
      <c r="AA971" s="15">
        <v>0</v>
      </c>
      <c r="AB971" s="15">
        <v>0</v>
      </c>
      <c r="AC971" s="15">
        <v>0</v>
      </c>
      <c r="AD971" s="41"/>
    </row>
    <row r="972" spans="1:30" s="6" customFormat="1" ht="93.75" customHeight="1" x14ac:dyDescent="0.25">
      <c r="A972" s="38">
        <f>IF(OR(D972=0,D972=""),"",COUNTA($D$806:D972))</f>
        <v>147</v>
      </c>
      <c r="B972" s="9" t="s">
        <v>1657</v>
      </c>
      <c r="C972" s="11" t="s">
        <v>1658</v>
      </c>
      <c r="D972" s="15">
        <v>1977</v>
      </c>
      <c r="E972" s="12">
        <v>5426.8</v>
      </c>
      <c r="F972" s="12">
        <v>3792.4</v>
      </c>
      <c r="G972" s="12">
        <v>0</v>
      </c>
      <c r="H972" s="9" t="s">
        <v>497</v>
      </c>
      <c r="I972" s="9"/>
      <c r="J972" s="9"/>
      <c r="K972" s="9"/>
      <c r="L972" s="12"/>
      <c r="M972" s="12"/>
      <c r="N972" s="12"/>
      <c r="O972" s="12"/>
      <c r="P972" s="12"/>
      <c r="Q972" s="12"/>
      <c r="R972" s="12">
        <f>1165*E972</f>
        <v>6322222</v>
      </c>
      <c r="S972" s="12"/>
      <c r="T972" s="12"/>
      <c r="U972" s="12"/>
      <c r="V972" s="12"/>
      <c r="W972" s="12"/>
      <c r="X972" s="12">
        <f t="shared" si="1666"/>
        <v>6322222</v>
      </c>
      <c r="Y972" s="9" t="s">
        <v>2245</v>
      </c>
      <c r="Z972" s="15">
        <v>0</v>
      </c>
      <c r="AA972" s="15">
        <v>0</v>
      </c>
      <c r="AB972" s="15">
        <v>0</v>
      </c>
      <c r="AC972" s="15">
        <v>0</v>
      </c>
      <c r="AD972" s="41"/>
    </row>
    <row r="973" spans="1:30" s="6" customFormat="1" ht="93.75" customHeight="1" x14ac:dyDescent="0.25">
      <c r="A973" s="38">
        <f>IF(OR(D973=0,D973=""),"",COUNTA($D$806:D973))</f>
        <v>148</v>
      </c>
      <c r="B973" s="9" t="s">
        <v>1659</v>
      </c>
      <c r="C973" s="11" t="s">
        <v>1660</v>
      </c>
      <c r="D973" s="15">
        <v>1977</v>
      </c>
      <c r="E973" s="12">
        <v>4851</v>
      </c>
      <c r="F973" s="12">
        <v>2681.3</v>
      </c>
      <c r="G973" s="12">
        <v>0</v>
      </c>
      <c r="H973" s="9" t="s">
        <v>48</v>
      </c>
      <c r="I973" s="9"/>
      <c r="J973" s="9"/>
      <c r="K973" s="9"/>
      <c r="L973" s="12"/>
      <c r="M973" s="12"/>
      <c r="N973" s="12"/>
      <c r="O973" s="12"/>
      <c r="P973" s="12"/>
      <c r="Q973" s="12"/>
      <c r="R973" s="12">
        <f t="shared" ref="R973:R978" si="1674">2340*E973</f>
        <v>11351340</v>
      </c>
      <c r="S973" s="12"/>
      <c r="T973" s="12"/>
      <c r="U973" s="12"/>
      <c r="V973" s="12"/>
      <c r="W973" s="12"/>
      <c r="X973" s="12">
        <f t="shared" si="1666"/>
        <v>11351340</v>
      </c>
      <c r="Y973" s="9" t="s">
        <v>2245</v>
      </c>
      <c r="Z973" s="15">
        <v>0</v>
      </c>
      <c r="AA973" s="15">
        <v>0</v>
      </c>
      <c r="AB973" s="15">
        <v>0</v>
      </c>
      <c r="AC973" s="15">
        <v>0</v>
      </c>
      <c r="AD973" s="41"/>
    </row>
    <row r="974" spans="1:30" s="6" customFormat="1" ht="93.75" customHeight="1" x14ac:dyDescent="0.25">
      <c r="A974" s="38">
        <f>IF(OR(D974=0,D974=""),"",COUNTA($D$806:D974))</f>
        <v>149</v>
      </c>
      <c r="B974" s="9" t="s">
        <v>1661</v>
      </c>
      <c r="C974" s="11" t="s">
        <v>1662</v>
      </c>
      <c r="D974" s="15">
        <v>1977</v>
      </c>
      <c r="E974" s="12">
        <v>7622.5</v>
      </c>
      <c r="F974" s="12">
        <v>5758.8</v>
      </c>
      <c r="G974" s="12">
        <v>22.7</v>
      </c>
      <c r="H974" s="9" t="s">
        <v>48</v>
      </c>
      <c r="I974" s="9"/>
      <c r="J974" s="9"/>
      <c r="K974" s="9"/>
      <c r="L974" s="12"/>
      <c r="M974" s="12"/>
      <c r="N974" s="12"/>
      <c r="O974" s="12"/>
      <c r="P974" s="12"/>
      <c r="Q974" s="12"/>
      <c r="R974" s="12">
        <f t="shared" si="1674"/>
        <v>17836650</v>
      </c>
      <c r="S974" s="12"/>
      <c r="T974" s="12"/>
      <c r="U974" s="12"/>
      <c r="V974" s="12"/>
      <c r="W974" s="12"/>
      <c r="X974" s="12">
        <f t="shared" si="1666"/>
        <v>17836650</v>
      </c>
      <c r="Y974" s="9" t="s">
        <v>2245</v>
      </c>
      <c r="Z974" s="15">
        <v>0</v>
      </c>
      <c r="AA974" s="15">
        <v>0</v>
      </c>
      <c r="AB974" s="15">
        <v>0</v>
      </c>
      <c r="AC974" s="15">
        <v>0</v>
      </c>
      <c r="AD974" s="41"/>
    </row>
    <row r="975" spans="1:30" s="6" customFormat="1" ht="93.75" customHeight="1" x14ac:dyDescent="0.25">
      <c r="A975" s="38">
        <f>IF(OR(D975=0,D975=""),"",COUNTA($D$806:D975))</f>
        <v>150</v>
      </c>
      <c r="B975" s="9" t="s">
        <v>1663</v>
      </c>
      <c r="C975" s="11" t="s">
        <v>1664</v>
      </c>
      <c r="D975" s="15">
        <v>1977</v>
      </c>
      <c r="E975" s="12">
        <v>7807.7</v>
      </c>
      <c r="F975" s="12">
        <v>5964.7</v>
      </c>
      <c r="G975" s="12">
        <v>0</v>
      </c>
      <c r="H975" s="9" t="s">
        <v>48</v>
      </c>
      <c r="I975" s="9"/>
      <c r="J975" s="9"/>
      <c r="K975" s="9"/>
      <c r="L975" s="12"/>
      <c r="M975" s="12"/>
      <c r="N975" s="12"/>
      <c r="O975" s="12"/>
      <c r="P975" s="12"/>
      <c r="Q975" s="12"/>
      <c r="R975" s="12">
        <f t="shared" si="1674"/>
        <v>18270018</v>
      </c>
      <c r="S975" s="12"/>
      <c r="T975" s="12"/>
      <c r="U975" s="12"/>
      <c r="V975" s="12"/>
      <c r="W975" s="12"/>
      <c r="X975" s="12">
        <f t="shared" si="1666"/>
        <v>18270018</v>
      </c>
      <c r="Y975" s="9" t="s">
        <v>2245</v>
      </c>
      <c r="Z975" s="15">
        <v>0</v>
      </c>
      <c r="AA975" s="15">
        <v>0</v>
      </c>
      <c r="AB975" s="15">
        <v>0</v>
      </c>
      <c r="AC975" s="15">
        <v>0</v>
      </c>
      <c r="AD975" s="41"/>
    </row>
    <row r="976" spans="1:30" s="6" customFormat="1" ht="93.75" customHeight="1" x14ac:dyDescent="0.25">
      <c r="A976" s="38">
        <f>IF(OR(D976=0,D976=""),"",COUNTA($D$806:D976))</f>
        <v>151</v>
      </c>
      <c r="B976" s="9" t="s">
        <v>1665</v>
      </c>
      <c r="C976" s="11" t="s">
        <v>1666</v>
      </c>
      <c r="D976" s="15">
        <v>1977</v>
      </c>
      <c r="E976" s="12">
        <v>5821.4</v>
      </c>
      <c r="F976" s="12">
        <v>4418</v>
      </c>
      <c r="G976" s="12">
        <v>0</v>
      </c>
      <c r="H976" s="9" t="s">
        <v>48</v>
      </c>
      <c r="I976" s="9"/>
      <c r="J976" s="9"/>
      <c r="K976" s="9"/>
      <c r="L976" s="12"/>
      <c r="M976" s="12"/>
      <c r="N976" s="12"/>
      <c r="O976" s="12"/>
      <c r="P976" s="12"/>
      <c r="Q976" s="12"/>
      <c r="R976" s="12">
        <f t="shared" si="1674"/>
        <v>13622076</v>
      </c>
      <c r="S976" s="12"/>
      <c r="T976" s="12"/>
      <c r="U976" s="12"/>
      <c r="V976" s="12"/>
      <c r="W976" s="12"/>
      <c r="X976" s="12">
        <f t="shared" si="1666"/>
        <v>13622076</v>
      </c>
      <c r="Y976" s="9" t="s">
        <v>2245</v>
      </c>
      <c r="Z976" s="15">
        <v>0</v>
      </c>
      <c r="AA976" s="15">
        <v>0</v>
      </c>
      <c r="AB976" s="15">
        <v>0</v>
      </c>
      <c r="AC976" s="15">
        <v>0</v>
      </c>
      <c r="AD976" s="41"/>
    </row>
    <row r="977" spans="1:30" s="6" customFormat="1" ht="93.75" customHeight="1" x14ac:dyDescent="0.25">
      <c r="A977" s="38">
        <f>IF(OR(D977=0,D977=""),"",COUNTA($D$806:D977))</f>
        <v>152</v>
      </c>
      <c r="B977" s="9" t="s">
        <v>1667</v>
      </c>
      <c r="C977" s="11" t="s">
        <v>1668</v>
      </c>
      <c r="D977" s="15">
        <v>1977</v>
      </c>
      <c r="E977" s="12">
        <v>5811.6</v>
      </c>
      <c r="F977" s="12">
        <v>4415.3999999999996</v>
      </c>
      <c r="G977" s="12">
        <v>0</v>
      </c>
      <c r="H977" s="9" t="s">
        <v>48</v>
      </c>
      <c r="I977" s="9"/>
      <c r="J977" s="9"/>
      <c r="K977" s="9"/>
      <c r="L977" s="12"/>
      <c r="M977" s="12"/>
      <c r="N977" s="12"/>
      <c r="O977" s="12"/>
      <c r="P977" s="12"/>
      <c r="Q977" s="12"/>
      <c r="R977" s="12">
        <f t="shared" si="1674"/>
        <v>13599144</v>
      </c>
      <c r="S977" s="12"/>
      <c r="T977" s="12"/>
      <c r="U977" s="12"/>
      <c r="V977" s="12"/>
      <c r="W977" s="12"/>
      <c r="X977" s="12">
        <f t="shared" si="1666"/>
        <v>13599144</v>
      </c>
      <c r="Y977" s="9" t="s">
        <v>2245</v>
      </c>
      <c r="Z977" s="15">
        <v>0</v>
      </c>
      <c r="AA977" s="15">
        <v>0</v>
      </c>
      <c r="AB977" s="15">
        <v>0</v>
      </c>
      <c r="AC977" s="15">
        <v>0</v>
      </c>
      <c r="AD977" s="41"/>
    </row>
    <row r="978" spans="1:30" s="6" customFormat="1" ht="93.75" customHeight="1" x14ac:dyDescent="0.25">
      <c r="A978" s="38">
        <f>IF(OR(D978=0,D978=""),"",COUNTA($D$806:D978))</f>
        <v>153</v>
      </c>
      <c r="B978" s="9" t="s">
        <v>1669</v>
      </c>
      <c r="C978" s="11" t="s">
        <v>1670</v>
      </c>
      <c r="D978" s="15">
        <v>1977</v>
      </c>
      <c r="E978" s="12">
        <v>3642.7</v>
      </c>
      <c r="F978" s="12">
        <v>2732.5</v>
      </c>
      <c r="G978" s="12">
        <v>0</v>
      </c>
      <c r="H978" s="9" t="s">
        <v>48</v>
      </c>
      <c r="I978" s="9"/>
      <c r="J978" s="9"/>
      <c r="K978" s="9"/>
      <c r="L978" s="12"/>
      <c r="M978" s="12"/>
      <c r="N978" s="12"/>
      <c r="O978" s="12"/>
      <c r="P978" s="12"/>
      <c r="Q978" s="12"/>
      <c r="R978" s="12">
        <f t="shared" si="1674"/>
        <v>8523918</v>
      </c>
      <c r="S978" s="12"/>
      <c r="T978" s="12"/>
      <c r="U978" s="12"/>
      <c r="V978" s="12"/>
      <c r="W978" s="12"/>
      <c r="X978" s="12">
        <f t="shared" si="1666"/>
        <v>8523918</v>
      </c>
      <c r="Y978" s="9" t="s">
        <v>2245</v>
      </c>
      <c r="Z978" s="15">
        <v>0</v>
      </c>
      <c r="AA978" s="15">
        <v>0</v>
      </c>
      <c r="AB978" s="15">
        <v>0</v>
      </c>
      <c r="AC978" s="15">
        <v>0</v>
      </c>
      <c r="AD978" s="41"/>
    </row>
    <row r="979" spans="1:30" s="6" customFormat="1" ht="93.75" customHeight="1" x14ac:dyDescent="0.25">
      <c r="A979" s="38">
        <f>IF(OR(D979=0,D979=""),"",COUNTA($D$806:D979))</f>
        <v>154</v>
      </c>
      <c r="B979" s="9" t="s">
        <v>1671</v>
      </c>
      <c r="C979" s="11" t="s">
        <v>1672</v>
      </c>
      <c r="D979" s="15">
        <v>1977</v>
      </c>
      <c r="E979" s="12">
        <v>2517.6</v>
      </c>
      <c r="F979" s="12">
        <v>1983.7</v>
      </c>
      <c r="G979" s="12"/>
      <c r="H979" s="9" t="s">
        <v>497</v>
      </c>
      <c r="I979" s="9"/>
      <c r="J979" s="9"/>
      <c r="K979" s="9"/>
      <c r="L979" s="12"/>
      <c r="M979" s="12"/>
      <c r="N979" s="12"/>
      <c r="O979" s="12"/>
      <c r="P979" s="12"/>
      <c r="Q979" s="12"/>
      <c r="R979" s="12">
        <f t="shared" ref="R979:R980" si="1675">1165*E979</f>
        <v>2933004</v>
      </c>
      <c r="S979" s="12"/>
      <c r="T979" s="12"/>
      <c r="U979" s="12"/>
      <c r="V979" s="12"/>
      <c r="W979" s="12"/>
      <c r="X979" s="12">
        <f t="shared" si="1666"/>
        <v>2933004</v>
      </c>
      <c r="Y979" s="9" t="s">
        <v>2245</v>
      </c>
      <c r="Z979" s="15">
        <v>0</v>
      </c>
      <c r="AA979" s="15">
        <v>0</v>
      </c>
      <c r="AB979" s="15">
        <v>0</v>
      </c>
      <c r="AC979" s="15">
        <v>0</v>
      </c>
      <c r="AD979" s="41"/>
    </row>
    <row r="980" spans="1:30" s="6" customFormat="1" ht="93.75" customHeight="1" x14ac:dyDescent="0.25">
      <c r="A980" s="38">
        <f>IF(OR(D980=0,D980=""),"",COUNTA($D$806:D980))</f>
        <v>155</v>
      </c>
      <c r="B980" s="9" t="s">
        <v>1673</v>
      </c>
      <c r="C980" s="11" t="s">
        <v>1674</v>
      </c>
      <c r="D980" s="15">
        <v>1977</v>
      </c>
      <c r="E980" s="12">
        <v>6854.2</v>
      </c>
      <c r="F980" s="12">
        <v>5640</v>
      </c>
      <c r="G980" s="12">
        <v>0</v>
      </c>
      <c r="H980" s="9" t="s">
        <v>497</v>
      </c>
      <c r="I980" s="9"/>
      <c r="J980" s="9"/>
      <c r="K980" s="9"/>
      <c r="L980" s="12"/>
      <c r="M980" s="12"/>
      <c r="N980" s="12"/>
      <c r="O980" s="12"/>
      <c r="P980" s="12"/>
      <c r="Q980" s="12"/>
      <c r="R980" s="12">
        <f t="shared" si="1675"/>
        <v>7985143</v>
      </c>
      <c r="S980" s="12"/>
      <c r="T980" s="12"/>
      <c r="U980" s="12"/>
      <c r="V980" s="12"/>
      <c r="W980" s="12"/>
      <c r="X980" s="12">
        <f t="shared" si="1666"/>
        <v>7985143</v>
      </c>
      <c r="Y980" s="9" t="s">
        <v>2245</v>
      </c>
      <c r="Z980" s="15">
        <v>0</v>
      </c>
      <c r="AA980" s="15">
        <v>0</v>
      </c>
      <c r="AB980" s="15">
        <v>0</v>
      </c>
      <c r="AC980" s="15">
        <v>0</v>
      </c>
      <c r="AD980" s="41"/>
    </row>
    <row r="981" spans="1:30" s="6" customFormat="1" ht="93.75" customHeight="1" x14ac:dyDescent="0.25">
      <c r="A981" s="38">
        <f>IF(OR(D981=0,D981=""),"",COUNTA($D$806:D981))</f>
        <v>156</v>
      </c>
      <c r="B981" s="9" t="s">
        <v>1675</v>
      </c>
      <c r="C981" s="11" t="s">
        <v>1676</v>
      </c>
      <c r="D981" s="15">
        <v>1978</v>
      </c>
      <c r="E981" s="12">
        <v>2701.1</v>
      </c>
      <c r="F981" s="12">
        <v>1833.3</v>
      </c>
      <c r="G981" s="12">
        <v>0</v>
      </c>
      <c r="H981" s="9" t="s">
        <v>48</v>
      </c>
      <c r="I981" s="9"/>
      <c r="J981" s="9"/>
      <c r="K981" s="9"/>
      <c r="L981" s="12"/>
      <c r="M981" s="12"/>
      <c r="N981" s="12"/>
      <c r="O981" s="12"/>
      <c r="P981" s="12"/>
      <c r="Q981" s="12"/>
      <c r="R981" s="12">
        <f t="shared" ref="R981:R988" si="1676">2340*E981</f>
        <v>6320574</v>
      </c>
      <c r="S981" s="12"/>
      <c r="T981" s="12"/>
      <c r="U981" s="12"/>
      <c r="V981" s="12"/>
      <c r="W981" s="12"/>
      <c r="X981" s="12">
        <f t="shared" si="1666"/>
        <v>6320574</v>
      </c>
      <c r="Y981" s="9" t="s">
        <v>2245</v>
      </c>
      <c r="Z981" s="15">
        <v>0</v>
      </c>
      <c r="AA981" s="15">
        <v>0</v>
      </c>
      <c r="AB981" s="15">
        <v>0</v>
      </c>
      <c r="AC981" s="15">
        <v>0</v>
      </c>
      <c r="AD981" s="41"/>
    </row>
    <row r="982" spans="1:30" s="6" customFormat="1" ht="93.75" customHeight="1" x14ac:dyDescent="0.25">
      <c r="A982" s="38">
        <f>IF(OR(D982=0,D982=""),"",COUNTA($D$806:D982))</f>
        <v>157</v>
      </c>
      <c r="B982" s="9" t="s">
        <v>1677</v>
      </c>
      <c r="C982" s="11" t="s">
        <v>1678</v>
      </c>
      <c r="D982" s="15">
        <v>1978</v>
      </c>
      <c r="E982" s="12">
        <v>3965</v>
      </c>
      <c r="F982" s="12">
        <v>2687</v>
      </c>
      <c r="G982" s="12">
        <v>0</v>
      </c>
      <c r="H982" s="9" t="s">
        <v>48</v>
      </c>
      <c r="I982" s="9"/>
      <c r="J982" s="9"/>
      <c r="K982" s="9"/>
      <c r="L982" s="12"/>
      <c r="M982" s="12"/>
      <c r="N982" s="12"/>
      <c r="O982" s="12"/>
      <c r="P982" s="12"/>
      <c r="Q982" s="12"/>
      <c r="R982" s="12">
        <f t="shared" si="1676"/>
        <v>9278100</v>
      </c>
      <c r="S982" s="12"/>
      <c r="T982" s="12"/>
      <c r="U982" s="12"/>
      <c r="V982" s="12"/>
      <c r="W982" s="12"/>
      <c r="X982" s="12">
        <f t="shared" si="1666"/>
        <v>9278100</v>
      </c>
      <c r="Y982" s="9" t="s">
        <v>2245</v>
      </c>
      <c r="Z982" s="15">
        <v>0</v>
      </c>
      <c r="AA982" s="15">
        <v>0</v>
      </c>
      <c r="AB982" s="15">
        <v>0</v>
      </c>
      <c r="AC982" s="15">
        <v>0</v>
      </c>
      <c r="AD982" s="41"/>
    </row>
    <row r="983" spans="1:30" s="6" customFormat="1" ht="93.75" customHeight="1" x14ac:dyDescent="0.25">
      <c r="A983" s="38">
        <f>IF(OR(D983=0,D983=""),"",COUNTA($D$806:D983))</f>
        <v>158</v>
      </c>
      <c r="B983" s="9" t="s">
        <v>1679</v>
      </c>
      <c r="C983" s="11" t="s">
        <v>1680</v>
      </c>
      <c r="D983" s="15">
        <v>1978</v>
      </c>
      <c r="E983" s="12">
        <v>5760.7</v>
      </c>
      <c r="F983" s="12">
        <v>4056.7</v>
      </c>
      <c r="G983" s="12">
        <v>0</v>
      </c>
      <c r="H983" s="9" t="s">
        <v>48</v>
      </c>
      <c r="I983" s="9"/>
      <c r="J983" s="9"/>
      <c r="K983" s="9"/>
      <c r="L983" s="12"/>
      <c r="M983" s="12"/>
      <c r="N983" s="12"/>
      <c r="O983" s="12"/>
      <c r="P983" s="12"/>
      <c r="Q983" s="12"/>
      <c r="R983" s="12">
        <f t="shared" si="1676"/>
        <v>13480038</v>
      </c>
      <c r="S983" s="12"/>
      <c r="T983" s="12"/>
      <c r="U983" s="12"/>
      <c r="V983" s="12"/>
      <c r="W983" s="12"/>
      <c r="X983" s="12">
        <f t="shared" si="1666"/>
        <v>13480038</v>
      </c>
      <c r="Y983" s="9" t="s">
        <v>2245</v>
      </c>
      <c r="Z983" s="15">
        <v>0</v>
      </c>
      <c r="AA983" s="15">
        <v>0</v>
      </c>
      <c r="AB983" s="15">
        <v>0</v>
      </c>
      <c r="AC983" s="15">
        <v>0</v>
      </c>
      <c r="AD983" s="41"/>
    </row>
    <row r="984" spans="1:30" s="6" customFormat="1" ht="93.75" customHeight="1" x14ac:dyDescent="0.25">
      <c r="A984" s="38">
        <f>IF(OR(D984=0,D984=""),"",COUNTA($D$806:D984))</f>
        <v>159</v>
      </c>
      <c r="B984" s="9" t="s">
        <v>1681</v>
      </c>
      <c r="C984" s="11" t="s">
        <v>1682</v>
      </c>
      <c r="D984" s="15">
        <v>1978</v>
      </c>
      <c r="E984" s="12">
        <v>5927</v>
      </c>
      <c r="F984" s="12">
        <v>4202.6000000000004</v>
      </c>
      <c r="G984" s="12">
        <v>73.400000000000006</v>
      </c>
      <c r="H984" s="9" t="s">
        <v>48</v>
      </c>
      <c r="I984" s="9"/>
      <c r="J984" s="9"/>
      <c r="K984" s="9"/>
      <c r="L984" s="12"/>
      <c r="M984" s="12"/>
      <c r="N984" s="12"/>
      <c r="O984" s="12"/>
      <c r="P984" s="12"/>
      <c r="Q984" s="12"/>
      <c r="R984" s="12">
        <f t="shared" si="1676"/>
        <v>13869180</v>
      </c>
      <c r="S984" s="12"/>
      <c r="T984" s="12"/>
      <c r="U984" s="12"/>
      <c r="V984" s="12"/>
      <c r="W984" s="12"/>
      <c r="X984" s="12">
        <f t="shared" si="1666"/>
        <v>13869180</v>
      </c>
      <c r="Y984" s="9" t="s">
        <v>2245</v>
      </c>
      <c r="Z984" s="15">
        <v>0</v>
      </c>
      <c r="AA984" s="15">
        <v>0</v>
      </c>
      <c r="AB984" s="15">
        <v>0</v>
      </c>
      <c r="AC984" s="15">
        <v>0</v>
      </c>
      <c r="AD984" s="41"/>
    </row>
    <row r="985" spans="1:30" s="6" customFormat="1" ht="93.75" customHeight="1" x14ac:dyDescent="0.25">
      <c r="A985" s="38">
        <f>IF(OR(D985=0,D985=""),"",COUNTA($D$806:D985))</f>
        <v>160</v>
      </c>
      <c r="B985" s="9" t="s">
        <v>1683</v>
      </c>
      <c r="C985" s="11" t="s">
        <v>1684</v>
      </c>
      <c r="D985" s="15">
        <v>1978</v>
      </c>
      <c r="E985" s="12">
        <v>4102.8</v>
      </c>
      <c r="F985" s="12">
        <v>2835.1</v>
      </c>
      <c r="G985" s="12">
        <v>0</v>
      </c>
      <c r="H985" s="9" t="s">
        <v>48</v>
      </c>
      <c r="I985" s="9"/>
      <c r="J985" s="9"/>
      <c r="K985" s="9"/>
      <c r="L985" s="12"/>
      <c r="M985" s="12"/>
      <c r="N985" s="12"/>
      <c r="O985" s="12"/>
      <c r="P985" s="12"/>
      <c r="Q985" s="12"/>
      <c r="R985" s="12">
        <f t="shared" si="1676"/>
        <v>9600552</v>
      </c>
      <c r="S985" s="12"/>
      <c r="T985" s="12"/>
      <c r="U985" s="12"/>
      <c r="V985" s="12"/>
      <c r="W985" s="12"/>
      <c r="X985" s="12">
        <f t="shared" si="1666"/>
        <v>9600552</v>
      </c>
      <c r="Y985" s="9" t="s">
        <v>2245</v>
      </c>
      <c r="Z985" s="15">
        <v>0</v>
      </c>
      <c r="AA985" s="15">
        <v>0</v>
      </c>
      <c r="AB985" s="15">
        <v>0</v>
      </c>
      <c r="AC985" s="15">
        <v>0</v>
      </c>
      <c r="AD985" s="41"/>
    </row>
    <row r="986" spans="1:30" s="6" customFormat="1" ht="93.75" customHeight="1" x14ac:dyDescent="0.25">
      <c r="A986" s="38">
        <f>IF(OR(D986=0,D986=""),"",COUNTA($D$806:D986))</f>
        <v>161</v>
      </c>
      <c r="B986" s="9" t="s">
        <v>1685</v>
      </c>
      <c r="C986" s="11" t="s">
        <v>1686</v>
      </c>
      <c r="D986" s="15">
        <v>1978</v>
      </c>
      <c r="E986" s="12">
        <v>5760.9</v>
      </c>
      <c r="F986" s="12">
        <v>4349.3999999999996</v>
      </c>
      <c r="G986" s="12">
        <v>0</v>
      </c>
      <c r="H986" s="9" t="s">
        <v>48</v>
      </c>
      <c r="I986" s="9"/>
      <c r="J986" s="9"/>
      <c r="K986" s="9"/>
      <c r="L986" s="12"/>
      <c r="M986" s="12"/>
      <c r="N986" s="12"/>
      <c r="O986" s="12"/>
      <c r="P986" s="12"/>
      <c r="Q986" s="12"/>
      <c r="R986" s="12">
        <f t="shared" si="1676"/>
        <v>13480506</v>
      </c>
      <c r="S986" s="12"/>
      <c r="T986" s="12"/>
      <c r="U986" s="12"/>
      <c r="V986" s="12"/>
      <c r="W986" s="12"/>
      <c r="X986" s="12">
        <f t="shared" si="1666"/>
        <v>13480506</v>
      </c>
      <c r="Y986" s="9" t="s">
        <v>2245</v>
      </c>
      <c r="Z986" s="15">
        <v>0</v>
      </c>
      <c r="AA986" s="15">
        <v>0</v>
      </c>
      <c r="AB986" s="15">
        <v>0</v>
      </c>
      <c r="AC986" s="15">
        <v>0</v>
      </c>
      <c r="AD986" s="41"/>
    </row>
    <row r="987" spans="1:30" s="6" customFormat="1" ht="93.75" customHeight="1" x14ac:dyDescent="0.25">
      <c r="A987" s="38">
        <f>IF(OR(D987=0,D987=""),"",COUNTA($D$806:D987))</f>
        <v>162</v>
      </c>
      <c r="B987" s="9" t="s">
        <v>1687</v>
      </c>
      <c r="C987" s="11" t="s">
        <v>1688</v>
      </c>
      <c r="D987" s="15">
        <v>1978</v>
      </c>
      <c r="E987" s="12">
        <v>5608.8</v>
      </c>
      <c r="F987" s="12">
        <v>4356.8999999999996</v>
      </c>
      <c r="G987" s="12">
        <v>0</v>
      </c>
      <c r="H987" s="9" t="s">
        <v>48</v>
      </c>
      <c r="I987" s="9"/>
      <c r="J987" s="9"/>
      <c r="K987" s="9"/>
      <c r="L987" s="12"/>
      <c r="M987" s="12"/>
      <c r="N987" s="12"/>
      <c r="O987" s="12"/>
      <c r="P987" s="12"/>
      <c r="Q987" s="12"/>
      <c r="R987" s="12">
        <f t="shared" si="1676"/>
        <v>13124592</v>
      </c>
      <c r="S987" s="12"/>
      <c r="T987" s="12"/>
      <c r="U987" s="12"/>
      <c r="V987" s="12"/>
      <c r="W987" s="12"/>
      <c r="X987" s="12">
        <f t="shared" si="1666"/>
        <v>13124592</v>
      </c>
      <c r="Y987" s="9" t="s">
        <v>2245</v>
      </c>
      <c r="Z987" s="15">
        <v>0</v>
      </c>
      <c r="AA987" s="15">
        <v>0</v>
      </c>
      <c r="AB987" s="15">
        <v>0</v>
      </c>
      <c r="AC987" s="15">
        <v>0</v>
      </c>
      <c r="AD987" s="41"/>
    </row>
    <row r="988" spans="1:30" s="6" customFormat="1" ht="93.75" customHeight="1" x14ac:dyDescent="0.25">
      <c r="A988" s="38">
        <f>IF(OR(D988=0,D988=""),"",COUNTA($D$806:D988))</f>
        <v>163</v>
      </c>
      <c r="B988" s="9" t="s">
        <v>1689</v>
      </c>
      <c r="C988" s="11" t="s">
        <v>1690</v>
      </c>
      <c r="D988" s="15">
        <v>1978</v>
      </c>
      <c r="E988" s="12">
        <v>3516.6</v>
      </c>
      <c r="F988" s="12">
        <v>2673.6</v>
      </c>
      <c r="G988" s="12">
        <v>0</v>
      </c>
      <c r="H988" s="9" t="s">
        <v>48</v>
      </c>
      <c r="I988" s="9"/>
      <c r="J988" s="9"/>
      <c r="K988" s="9"/>
      <c r="L988" s="12"/>
      <c r="M988" s="12"/>
      <c r="N988" s="12"/>
      <c r="O988" s="12"/>
      <c r="P988" s="12"/>
      <c r="Q988" s="12"/>
      <c r="R988" s="12">
        <f t="shared" si="1676"/>
        <v>8228844</v>
      </c>
      <c r="S988" s="12"/>
      <c r="T988" s="12"/>
      <c r="U988" s="12"/>
      <c r="V988" s="12"/>
      <c r="W988" s="12"/>
      <c r="X988" s="12">
        <f t="shared" si="1666"/>
        <v>8228844</v>
      </c>
      <c r="Y988" s="9" t="s">
        <v>2245</v>
      </c>
      <c r="Z988" s="15">
        <v>0</v>
      </c>
      <c r="AA988" s="15">
        <v>0</v>
      </c>
      <c r="AB988" s="15">
        <v>0</v>
      </c>
      <c r="AC988" s="15">
        <v>0</v>
      </c>
      <c r="AD988" s="41"/>
    </row>
    <row r="989" spans="1:30" s="6" customFormat="1" ht="93.75" customHeight="1" x14ac:dyDescent="0.25">
      <c r="A989" s="38">
        <f>IF(OR(D989=0,D989=""),"",COUNTA($D$806:D989))</f>
        <v>164</v>
      </c>
      <c r="B989" s="9" t="s">
        <v>1691</v>
      </c>
      <c r="C989" s="11" t="s">
        <v>1692</v>
      </c>
      <c r="D989" s="15">
        <v>1978</v>
      </c>
      <c r="E989" s="12">
        <v>2904.2</v>
      </c>
      <c r="F989" s="12">
        <v>1984.3</v>
      </c>
      <c r="G989" s="12">
        <v>0</v>
      </c>
      <c r="H989" s="9" t="s">
        <v>497</v>
      </c>
      <c r="I989" s="9"/>
      <c r="J989" s="9"/>
      <c r="K989" s="9"/>
      <c r="L989" s="12"/>
      <c r="M989" s="12"/>
      <c r="N989" s="12"/>
      <c r="O989" s="12"/>
      <c r="P989" s="12"/>
      <c r="Q989" s="12"/>
      <c r="R989" s="12">
        <f t="shared" ref="R989:R990" si="1677">1165*E989</f>
        <v>3383393</v>
      </c>
      <c r="S989" s="12"/>
      <c r="T989" s="12"/>
      <c r="U989" s="12"/>
      <c r="V989" s="12"/>
      <c r="W989" s="12"/>
      <c r="X989" s="12">
        <f t="shared" si="1666"/>
        <v>3383393</v>
      </c>
      <c r="Y989" s="9" t="s">
        <v>2245</v>
      </c>
      <c r="Z989" s="15">
        <v>0</v>
      </c>
      <c r="AA989" s="15">
        <v>0</v>
      </c>
      <c r="AB989" s="15">
        <v>0</v>
      </c>
      <c r="AC989" s="15">
        <v>0</v>
      </c>
      <c r="AD989" s="41"/>
    </row>
    <row r="990" spans="1:30" s="6" customFormat="1" ht="93.75" customHeight="1" x14ac:dyDescent="0.25">
      <c r="A990" s="38">
        <f>IF(OR(D990=0,D990=""),"",COUNTA($D$806:D990))</f>
        <v>165</v>
      </c>
      <c r="B990" s="9" t="s">
        <v>1693</v>
      </c>
      <c r="C990" s="11" t="s">
        <v>1694</v>
      </c>
      <c r="D990" s="15">
        <v>1978</v>
      </c>
      <c r="E990" s="12">
        <v>8754.7999999999993</v>
      </c>
      <c r="F990" s="12">
        <v>6703.5</v>
      </c>
      <c r="G990" s="12">
        <v>426.8</v>
      </c>
      <c r="H990" s="9" t="s">
        <v>497</v>
      </c>
      <c r="I990" s="9"/>
      <c r="J990" s="9"/>
      <c r="K990" s="9"/>
      <c r="L990" s="12"/>
      <c r="M990" s="12"/>
      <c r="N990" s="12"/>
      <c r="O990" s="12"/>
      <c r="P990" s="12"/>
      <c r="Q990" s="12"/>
      <c r="R990" s="12">
        <f t="shared" si="1677"/>
        <v>10199342</v>
      </c>
      <c r="S990" s="12"/>
      <c r="T990" s="12"/>
      <c r="U990" s="12"/>
      <c r="V990" s="12"/>
      <c r="W990" s="12"/>
      <c r="X990" s="12">
        <f t="shared" si="1666"/>
        <v>10199342</v>
      </c>
      <c r="Y990" s="9" t="s">
        <v>2245</v>
      </c>
      <c r="Z990" s="15">
        <v>0</v>
      </c>
      <c r="AA990" s="15">
        <v>0</v>
      </c>
      <c r="AB990" s="15">
        <v>0</v>
      </c>
      <c r="AC990" s="15">
        <v>0</v>
      </c>
      <c r="AD990" s="41"/>
    </row>
    <row r="991" spans="1:30" s="6" customFormat="1" ht="93.75" customHeight="1" x14ac:dyDescent="0.25">
      <c r="A991" s="38">
        <f>IF(OR(D991=0,D991=""),"",COUNTA($D$806:D991))</f>
        <v>166</v>
      </c>
      <c r="B991" s="9" t="s">
        <v>1695</v>
      </c>
      <c r="C991" s="11" t="s">
        <v>1696</v>
      </c>
      <c r="D991" s="15">
        <v>1978</v>
      </c>
      <c r="E991" s="12">
        <v>357.7</v>
      </c>
      <c r="F991" s="12">
        <v>333.8</v>
      </c>
      <c r="G991" s="12">
        <v>0</v>
      </c>
      <c r="H991" s="9" t="s">
        <v>39</v>
      </c>
      <c r="I991" s="9"/>
      <c r="J991" s="9"/>
      <c r="K991" s="9"/>
      <c r="L991" s="12"/>
      <c r="M991" s="12"/>
      <c r="N991" s="12"/>
      <c r="O991" s="12"/>
      <c r="P991" s="12"/>
      <c r="Q991" s="12"/>
      <c r="R991" s="12">
        <f>5443*E991</f>
        <v>1946961.0999999999</v>
      </c>
      <c r="S991" s="12"/>
      <c r="T991" s="12"/>
      <c r="U991" s="12"/>
      <c r="V991" s="12"/>
      <c r="W991" s="12"/>
      <c r="X991" s="12">
        <f t="shared" si="1666"/>
        <v>1946961.0999999999</v>
      </c>
      <c r="Y991" s="9" t="s">
        <v>2245</v>
      </c>
      <c r="Z991" s="15">
        <v>0</v>
      </c>
      <c r="AA991" s="15">
        <v>0</v>
      </c>
      <c r="AB991" s="15">
        <v>0</v>
      </c>
      <c r="AC991" s="15">
        <v>0</v>
      </c>
      <c r="AD991" s="41"/>
    </row>
    <row r="992" spans="1:30" s="6" customFormat="1" ht="93.75" customHeight="1" x14ac:dyDescent="0.25">
      <c r="A992" s="38">
        <f>IF(OR(D992=0,D992=""),"",COUNTA($D$806:D992))</f>
        <v>167</v>
      </c>
      <c r="B992" s="9" t="s">
        <v>1697</v>
      </c>
      <c r="C992" s="11" t="s">
        <v>1698</v>
      </c>
      <c r="D992" s="15">
        <v>1978</v>
      </c>
      <c r="E992" s="12">
        <v>5831.9</v>
      </c>
      <c r="F992" s="12">
        <v>4402.8999999999996</v>
      </c>
      <c r="G992" s="12">
        <v>0</v>
      </c>
      <c r="H992" s="9" t="s">
        <v>48</v>
      </c>
      <c r="I992" s="9"/>
      <c r="J992" s="9"/>
      <c r="K992" s="9"/>
      <c r="L992" s="12"/>
      <c r="M992" s="12"/>
      <c r="N992" s="12"/>
      <c r="O992" s="12"/>
      <c r="P992" s="12"/>
      <c r="Q992" s="12"/>
      <c r="R992" s="12">
        <f t="shared" ref="R992:R997" si="1678">2340*E992</f>
        <v>13646646</v>
      </c>
      <c r="S992" s="12"/>
      <c r="T992" s="12"/>
      <c r="U992" s="12"/>
      <c r="V992" s="12"/>
      <c r="W992" s="12"/>
      <c r="X992" s="12">
        <f t="shared" si="1666"/>
        <v>13646646</v>
      </c>
      <c r="Y992" s="9" t="s">
        <v>2245</v>
      </c>
      <c r="Z992" s="15">
        <v>0</v>
      </c>
      <c r="AA992" s="15">
        <v>0</v>
      </c>
      <c r="AB992" s="15">
        <v>0</v>
      </c>
      <c r="AC992" s="15">
        <v>0</v>
      </c>
      <c r="AD992" s="41"/>
    </row>
    <row r="993" spans="1:30" s="6" customFormat="1" ht="93.75" customHeight="1" x14ac:dyDescent="0.25">
      <c r="A993" s="38">
        <f>IF(OR(D993=0,D993=""),"",COUNTA($D$806:D993))</f>
        <v>168</v>
      </c>
      <c r="B993" s="9" t="s">
        <v>1699</v>
      </c>
      <c r="C993" s="11" t="s">
        <v>1700</v>
      </c>
      <c r="D993" s="15">
        <v>1978</v>
      </c>
      <c r="E993" s="12">
        <v>4436.6000000000004</v>
      </c>
      <c r="F993" s="12">
        <v>3430.2</v>
      </c>
      <c r="G993" s="12">
        <v>0</v>
      </c>
      <c r="H993" s="9" t="s">
        <v>48</v>
      </c>
      <c r="I993" s="9"/>
      <c r="J993" s="9"/>
      <c r="K993" s="9"/>
      <c r="L993" s="12"/>
      <c r="M993" s="12"/>
      <c r="N993" s="12"/>
      <c r="O993" s="12"/>
      <c r="P993" s="12"/>
      <c r="Q993" s="12"/>
      <c r="R993" s="12">
        <f t="shared" si="1678"/>
        <v>10381644</v>
      </c>
      <c r="S993" s="12"/>
      <c r="T993" s="12"/>
      <c r="U993" s="12"/>
      <c r="V993" s="12"/>
      <c r="W993" s="12"/>
      <c r="X993" s="12">
        <f t="shared" si="1666"/>
        <v>10381644</v>
      </c>
      <c r="Y993" s="9" t="s">
        <v>2245</v>
      </c>
      <c r="Z993" s="15">
        <v>0</v>
      </c>
      <c r="AA993" s="15">
        <v>0</v>
      </c>
      <c r="AB993" s="15">
        <v>0</v>
      </c>
      <c r="AC993" s="15">
        <v>0</v>
      </c>
      <c r="AD993" s="41"/>
    </row>
    <row r="994" spans="1:30" s="6" customFormat="1" ht="93.75" customHeight="1" x14ac:dyDescent="0.25">
      <c r="A994" s="38">
        <f>IF(OR(D994=0,D994=""),"",COUNTA($D$806:D994))</f>
        <v>169</v>
      </c>
      <c r="B994" s="9" t="s">
        <v>1701</v>
      </c>
      <c r="C994" s="11" t="s">
        <v>1702</v>
      </c>
      <c r="D994" s="15">
        <v>1978</v>
      </c>
      <c r="E994" s="12">
        <v>5700.3</v>
      </c>
      <c r="F994" s="12">
        <v>4331.2</v>
      </c>
      <c r="G994" s="12">
        <v>0</v>
      </c>
      <c r="H994" s="9" t="s">
        <v>48</v>
      </c>
      <c r="I994" s="9"/>
      <c r="J994" s="9"/>
      <c r="K994" s="9"/>
      <c r="L994" s="12"/>
      <c r="M994" s="12"/>
      <c r="N994" s="12"/>
      <c r="O994" s="12"/>
      <c r="P994" s="12"/>
      <c r="Q994" s="12"/>
      <c r="R994" s="12">
        <f t="shared" si="1678"/>
        <v>13338702</v>
      </c>
      <c r="S994" s="12"/>
      <c r="T994" s="12"/>
      <c r="U994" s="12"/>
      <c r="V994" s="12"/>
      <c r="W994" s="12"/>
      <c r="X994" s="12">
        <f t="shared" si="1666"/>
        <v>13338702</v>
      </c>
      <c r="Y994" s="9" t="s">
        <v>2245</v>
      </c>
      <c r="Z994" s="15">
        <v>0</v>
      </c>
      <c r="AA994" s="15">
        <v>0</v>
      </c>
      <c r="AB994" s="15">
        <v>0</v>
      </c>
      <c r="AC994" s="15">
        <v>0</v>
      </c>
      <c r="AD994" s="41"/>
    </row>
    <row r="995" spans="1:30" s="6" customFormat="1" ht="93.75" customHeight="1" x14ac:dyDescent="0.25">
      <c r="A995" s="38">
        <f>IF(OR(D995=0,D995=""),"",COUNTA($D$806:D995))</f>
        <v>170</v>
      </c>
      <c r="B995" s="9" t="s">
        <v>1703</v>
      </c>
      <c r="C995" s="11" t="s">
        <v>1704</v>
      </c>
      <c r="D995" s="15">
        <v>1978</v>
      </c>
      <c r="E995" s="12">
        <v>5380.1</v>
      </c>
      <c r="F995" s="12">
        <v>3665.7</v>
      </c>
      <c r="G995" s="12">
        <v>0</v>
      </c>
      <c r="H995" s="9" t="s">
        <v>48</v>
      </c>
      <c r="I995" s="9"/>
      <c r="J995" s="9"/>
      <c r="K995" s="9"/>
      <c r="L995" s="12"/>
      <c r="M995" s="12"/>
      <c r="N995" s="12"/>
      <c r="O995" s="12"/>
      <c r="P995" s="12"/>
      <c r="Q995" s="12"/>
      <c r="R995" s="12">
        <f t="shared" si="1678"/>
        <v>12589434</v>
      </c>
      <c r="S995" s="12"/>
      <c r="T995" s="12"/>
      <c r="U995" s="12"/>
      <c r="V995" s="12"/>
      <c r="W995" s="12"/>
      <c r="X995" s="12">
        <f t="shared" si="1666"/>
        <v>12589434</v>
      </c>
      <c r="Y995" s="9" t="s">
        <v>2245</v>
      </c>
      <c r="Z995" s="15">
        <v>0</v>
      </c>
      <c r="AA995" s="15">
        <v>0</v>
      </c>
      <c r="AB995" s="15">
        <v>0</v>
      </c>
      <c r="AC995" s="15">
        <v>0</v>
      </c>
      <c r="AD995" s="41"/>
    </row>
    <row r="996" spans="1:30" s="6" customFormat="1" ht="93.75" customHeight="1" x14ac:dyDescent="0.25">
      <c r="A996" s="38">
        <f>IF(OR(D996=0,D996=""),"",COUNTA($D$806:D996))</f>
        <v>171</v>
      </c>
      <c r="B996" s="9" t="s">
        <v>1705</v>
      </c>
      <c r="C996" s="11" t="s">
        <v>1706</v>
      </c>
      <c r="D996" s="15">
        <v>1978</v>
      </c>
      <c r="E996" s="12">
        <v>4292</v>
      </c>
      <c r="F996" s="12">
        <v>3292</v>
      </c>
      <c r="G996" s="12">
        <v>0</v>
      </c>
      <c r="H996" s="9" t="s">
        <v>48</v>
      </c>
      <c r="I996" s="9"/>
      <c r="J996" s="9"/>
      <c r="K996" s="9"/>
      <c r="L996" s="12"/>
      <c r="M996" s="12"/>
      <c r="N996" s="12"/>
      <c r="O996" s="12"/>
      <c r="P996" s="12"/>
      <c r="Q996" s="12"/>
      <c r="R996" s="12">
        <f t="shared" si="1678"/>
        <v>10043280</v>
      </c>
      <c r="S996" s="12"/>
      <c r="T996" s="12"/>
      <c r="U996" s="12"/>
      <c r="V996" s="12"/>
      <c r="W996" s="12"/>
      <c r="X996" s="12">
        <f t="shared" si="1666"/>
        <v>10043280</v>
      </c>
      <c r="Y996" s="9" t="s">
        <v>2245</v>
      </c>
      <c r="Z996" s="15">
        <v>0</v>
      </c>
      <c r="AA996" s="15">
        <v>0</v>
      </c>
      <c r="AB996" s="15">
        <v>0</v>
      </c>
      <c r="AC996" s="15">
        <v>0</v>
      </c>
      <c r="AD996" s="41"/>
    </row>
    <row r="997" spans="1:30" s="6" customFormat="1" ht="93.75" customHeight="1" x14ac:dyDescent="0.25">
      <c r="A997" s="38">
        <f>IF(OR(D997=0,D997=""),"",COUNTA($D$806:D997))</f>
        <v>172</v>
      </c>
      <c r="B997" s="9" t="s">
        <v>1707</v>
      </c>
      <c r="C997" s="11" t="s">
        <v>1708</v>
      </c>
      <c r="D997" s="15">
        <v>1978</v>
      </c>
      <c r="E997" s="12">
        <v>1386.3</v>
      </c>
      <c r="F997" s="12">
        <v>827.3</v>
      </c>
      <c r="G997" s="12">
        <v>0</v>
      </c>
      <c r="H997" s="9" t="s">
        <v>48</v>
      </c>
      <c r="I997" s="9"/>
      <c r="J997" s="9"/>
      <c r="K997" s="9"/>
      <c r="L997" s="12"/>
      <c r="M997" s="12"/>
      <c r="N997" s="12"/>
      <c r="O997" s="12"/>
      <c r="P997" s="12"/>
      <c r="Q997" s="12"/>
      <c r="R997" s="12">
        <f t="shared" si="1678"/>
        <v>3243942</v>
      </c>
      <c r="S997" s="12"/>
      <c r="T997" s="12"/>
      <c r="U997" s="12"/>
      <c r="V997" s="12"/>
      <c r="W997" s="12"/>
      <c r="X997" s="12">
        <f t="shared" si="1666"/>
        <v>3243942</v>
      </c>
      <c r="Y997" s="9" t="s">
        <v>2245</v>
      </c>
      <c r="Z997" s="15">
        <v>0</v>
      </c>
      <c r="AA997" s="15">
        <v>0</v>
      </c>
      <c r="AB997" s="15">
        <v>0</v>
      </c>
      <c r="AC997" s="15">
        <v>0</v>
      </c>
      <c r="AD997" s="41"/>
    </row>
    <row r="998" spans="1:30" s="6" customFormat="1" ht="93.75" customHeight="1" x14ac:dyDescent="0.25">
      <c r="A998" s="38">
        <f>IF(OR(D998=0,D998=""),"",COUNTA($D$806:D998))</f>
        <v>173</v>
      </c>
      <c r="B998" s="9" t="s">
        <v>1709</v>
      </c>
      <c r="C998" s="11" t="s">
        <v>1710</v>
      </c>
      <c r="D998" s="15">
        <v>1978</v>
      </c>
      <c r="E998" s="12">
        <v>5870.6</v>
      </c>
      <c r="F998" s="12">
        <v>3697.1</v>
      </c>
      <c r="G998" s="12">
        <v>903</v>
      </c>
      <c r="H998" s="9" t="s">
        <v>48</v>
      </c>
      <c r="I998" s="9"/>
      <c r="J998" s="9"/>
      <c r="K998" s="9"/>
      <c r="L998" s="12"/>
      <c r="M998" s="12"/>
      <c r="N998" s="12"/>
      <c r="O998" s="12"/>
      <c r="P998" s="12"/>
      <c r="Q998" s="12"/>
      <c r="R998" s="12"/>
      <c r="S998" s="12">
        <f>297*E998</f>
        <v>1743568.2000000002</v>
      </c>
      <c r="T998" s="12">
        <f>2771*E998</f>
        <v>16267432.600000001</v>
      </c>
      <c r="U998" s="12">
        <f>111*E998</f>
        <v>651636.60000000009</v>
      </c>
      <c r="V998" s="12"/>
      <c r="W998" s="12"/>
      <c r="X998" s="12">
        <f t="shared" si="1666"/>
        <v>18662637.400000002</v>
      </c>
      <c r="Y998" s="9" t="s">
        <v>2245</v>
      </c>
      <c r="Z998" s="15">
        <v>0</v>
      </c>
      <c r="AA998" s="15">
        <v>0</v>
      </c>
      <c r="AB998" s="15">
        <v>0</v>
      </c>
      <c r="AC998" s="15">
        <v>0</v>
      </c>
      <c r="AD998" s="41"/>
    </row>
    <row r="999" spans="1:30" s="6" customFormat="1" ht="93.75" customHeight="1" x14ac:dyDescent="0.25">
      <c r="A999" s="38">
        <f>IF(OR(D999=0,D999=""),"",COUNTA($D$806:D999))</f>
        <v>174</v>
      </c>
      <c r="B999" s="9" t="s">
        <v>1711</v>
      </c>
      <c r="C999" s="11" t="s">
        <v>1712</v>
      </c>
      <c r="D999" s="15">
        <v>1978</v>
      </c>
      <c r="E999" s="12">
        <v>3673.8</v>
      </c>
      <c r="F999" s="12">
        <v>2280.3000000000002</v>
      </c>
      <c r="G999" s="12">
        <v>795.8</v>
      </c>
      <c r="H999" s="9" t="s">
        <v>48</v>
      </c>
      <c r="I999" s="9"/>
      <c r="J999" s="9"/>
      <c r="K999" s="9"/>
      <c r="L999" s="12"/>
      <c r="M999" s="12"/>
      <c r="N999" s="12"/>
      <c r="O999" s="12"/>
      <c r="P999" s="12"/>
      <c r="Q999" s="12"/>
      <c r="R999" s="12">
        <f>2340*E999</f>
        <v>8596692</v>
      </c>
      <c r="S999" s="12"/>
      <c r="T999" s="12"/>
      <c r="U999" s="12"/>
      <c r="V999" s="12"/>
      <c r="W999" s="12"/>
      <c r="X999" s="12">
        <f t="shared" si="1666"/>
        <v>8596692</v>
      </c>
      <c r="Y999" s="9" t="s">
        <v>2245</v>
      </c>
      <c r="Z999" s="15">
        <v>0</v>
      </c>
      <c r="AA999" s="15">
        <v>0</v>
      </c>
      <c r="AB999" s="15">
        <v>0</v>
      </c>
      <c r="AC999" s="15">
        <v>0</v>
      </c>
      <c r="AD999" s="41"/>
    </row>
    <row r="1000" spans="1:30" s="6" customFormat="1" ht="93.75" customHeight="1" x14ac:dyDescent="0.25">
      <c r="A1000" s="38">
        <f>IF(OR(D1000=0,D1000=""),"",COUNTA($D$806:D1000))</f>
        <v>175</v>
      </c>
      <c r="B1000" s="9" t="s">
        <v>1713</v>
      </c>
      <c r="C1000" s="11" t="s">
        <v>1714</v>
      </c>
      <c r="D1000" s="15">
        <v>1978</v>
      </c>
      <c r="E1000" s="12">
        <v>5327.8</v>
      </c>
      <c r="F1000" s="12">
        <v>3598.9</v>
      </c>
      <c r="G1000" s="12"/>
      <c r="H1000" s="9" t="s">
        <v>497</v>
      </c>
      <c r="I1000" s="9"/>
      <c r="J1000" s="9"/>
      <c r="K1000" s="9"/>
      <c r="L1000" s="12"/>
      <c r="M1000" s="12"/>
      <c r="N1000" s="12"/>
      <c r="O1000" s="12"/>
      <c r="P1000" s="12"/>
      <c r="Q1000" s="12"/>
      <c r="R1000" s="12">
        <f t="shared" ref="R1000:R1002" si="1679">1165*E1000</f>
        <v>6206887</v>
      </c>
      <c r="S1000" s="12"/>
      <c r="T1000" s="12"/>
      <c r="U1000" s="12"/>
      <c r="V1000" s="12"/>
      <c r="W1000" s="12"/>
      <c r="X1000" s="12">
        <f t="shared" si="1666"/>
        <v>6206887</v>
      </c>
      <c r="Y1000" s="9" t="s">
        <v>2245</v>
      </c>
      <c r="Z1000" s="15">
        <v>0</v>
      </c>
      <c r="AA1000" s="15">
        <v>0</v>
      </c>
      <c r="AB1000" s="15">
        <v>0</v>
      </c>
      <c r="AC1000" s="15">
        <v>0</v>
      </c>
      <c r="AD1000" s="41"/>
    </row>
    <row r="1001" spans="1:30" s="6" customFormat="1" ht="93.75" customHeight="1" x14ac:dyDescent="0.25">
      <c r="A1001" s="38">
        <f>IF(OR(D1001=0,D1001=""),"",COUNTA($D$806:D1001))</f>
        <v>176</v>
      </c>
      <c r="B1001" s="9" t="s">
        <v>1715</v>
      </c>
      <c r="C1001" s="11" t="s">
        <v>1716</v>
      </c>
      <c r="D1001" s="15">
        <v>1978</v>
      </c>
      <c r="E1001" s="12">
        <v>10965.6</v>
      </c>
      <c r="F1001" s="12">
        <v>7208.8</v>
      </c>
      <c r="G1001" s="12">
        <v>0</v>
      </c>
      <c r="H1001" s="9" t="s">
        <v>497</v>
      </c>
      <c r="I1001" s="9"/>
      <c r="J1001" s="9"/>
      <c r="K1001" s="9"/>
      <c r="L1001" s="12"/>
      <c r="M1001" s="12"/>
      <c r="N1001" s="12"/>
      <c r="O1001" s="12"/>
      <c r="P1001" s="12"/>
      <c r="Q1001" s="12"/>
      <c r="R1001" s="12">
        <f t="shared" si="1679"/>
        <v>12774924</v>
      </c>
      <c r="S1001" s="12"/>
      <c r="T1001" s="12"/>
      <c r="U1001" s="12"/>
      <c r="V1001" s="12"/>
      <c r="W1001" s="12"/>
      <c r="X1001" s="12">
        <f t="shared" si="1666"/>
        <v>12774924</v>
      </c>
      <c r="Y1001" s="9" t="s">
        <v>2245</v>
      </c>
      <c r="Z1001" s="15">
        <v>0</v>
      </c>
      <c r="AA1001" s="15">
        <v>0</v>
      </c>
      <c r="AB1001" s="15">
        <v>0</v>
      </c>
      <c r="AC1001" s="15">
        <v>0</v>
      </c>
      <c r="AD1001" s="41"/>
    </row>
    <row r="1002" spans="1:30" s="6" customFormat="1" ht="93.75" customHeight="1" x14ac:dyDescent="0.25">
      <c r="A1002" s="38">
        <f>IF(OR(D1002=0,D1002=""),"",COUNTA($D$806:D1002))</f>
        <v>177</v>
      </c>
      <c r="B1002" s="9" t="s">
        <v>1717</v>
      </c>
      <c r="C1002" s="11" t="s">
        <v>1718</v>
      </c>
      <c r="D1002" s="15">
        <v>1978</v>
      </c>
      <c r="E1002" s="12">
        <v>15841.2</v>
      </c>
      <c r="F1002" s="12">
        <v>11621.7</v>
      </c>
      <c r="G1002" s="12">
        <v>0</v>
      </c>
      <c r="H1002" s="9" t="s">
        <v>497</v>
      </c>
      <c r="I1002" s="9"/>
      <c r="J1002" s="9"/>
      <c r="K1002" s="9"/>
      <c r="L1002" s="12"/>
      <c r="M1002" s="12"/>
      <c r="N1002" s="12"/>
      <c r="O1002" s="12"/>
      <c r="P1002" s="12"/>
      <c r="Q1002" s="12"/>
      <c r="R1002" s="12">
        <f t="shared" si="1679"/>
        <v>18454998</v>
      </c>
      <c r="S1002" s="12"/>
      <c r="T1002" s="12"/>
      <c r="U1002" s="12"/>
      <c r="V1002" s="12"/>
      <c r="W1002" s="12"/>
      <c r="X1002" s="12">
        <f t="shared" si="1666"/>
        <v>18454998</v>
      </c>
      <c r="Y1002" s="9" t="s">
        <v>2245</v>
      </c>
      <c r="Z1002" s="15">
        <v>0</v>
      </c>
      <c r="AA1002" s="15">
        <v>0</v>
      </c>
      <c r="AB1002" s="15">
        <v>0</v>
      </c>
      <c r="AC1002" s="15">
        <v>0</v>
      </c>
      <c r="AD1002" s="41"/>
    </row>
    <row r="1003" spans="1:30" s="6" customFormat="1" ht="93.75" customHeight="1" x14ac:dyDescent="0.25">
      <c r="A1003" s="38">
        <f>IF(OR(D1003=0,D1003=""),"",COUNTA($D$806:D1003))</f>
        <v>178</v>
      </c>
      <c r="B1003" s="9" t="s">
        <v>1719</v>
      </c>
      <c r="C1003" s="11" t="s">
        <v>1720</v>
      </c>
      <c r="D1003" s="15">
        <v>1979</v>
      </c>
      <c r="E1003" s="12">
        <v>2899.7</v>
      </c>
      <c r="F1003" s="12">
        <v>2060</v>
      </c>
      <c r="G1003" s="12">
        <v>0</v>
      </c>
      <c r="H1003" s="9" t="s">
        <v>48</v>
      </c>
      <c r="I1003" s="9"/>
      <c r="J1003" s="9"/>
      <c r="K1003" s="9"/>
      <c r="L1003" s="12"/>
      <c r="M1003" s="12"/>
      <c r="N1003" s="12"/>
      <c r="O1003" s="12"/>
      <c r="P1003" s="12"/>
      <c r="Q1003" s="12"/>
      <c r="R1003" s="12">
        <f>2340*E1003</f>
        <v>6785298</v>
      </c>
      <c r="S1003" s="12"/>
      <c r="T1003" s="12"/>
      <c r="U1003" s="12"/>
      <c r="V1003" s="12"/>
      <c r="W1003" s="12"/>
      <c r="X1003" s="12">
        <f t="shared" si="1666"/>
        <v>6785298</v>
      </c>
      <c r="Y1003" s="9" t="s">
        <v>2245</v>
      </c>
      <c r="Z1003" s="15">
        <v>0</v>
      </c>
      <c r="AA1003" s="15">
        <v>0</v>
      </c>
      <c r="AB1003" s="15">
        <v>0</v>
      </c>
      <c r="AC1003" s="15">
        <v>0</v>
      </c>
      <c r="AD1003" s="41"/>
    </row>
    <row r="1004" spans="1:30" s="6" customFormat="1" ht="93.75" customHeight="1" x14ac:dyDescent="0.25">
      <c r="A1004" s="38">
        <f>IF(OR(D1004=0,D1004=""),"",COUNTA($D$806:D1004))</f>
        <v>179</v>
      </c>
      <c r="B1004" s="9" t="s">
        <v>1721</v>
      </c>
      <c r="C1004" s="11" t="s">
        <v>1722</v>
      </c>
      <c r="D1004" s="15">
        <v>1979</v>
      </c>
      <c r="E1004" s="12">
        <v>2685</v>
      </c>
      <c r="F1004" s="12">
        <v>1904.6</v>
      </c>
      <c r="G1004" s="12">
        <v>0</v>
      </c>
      <c r="H1004" s="9" t="s">
        <v>497</v>
      </c>
      <c r="I1004" s="9"/>
      <c r="J1004" s="9"/>
      <c r="K1004" s="9"/>
      <c r="L1004" s="12"/>
      <c r="M1004" s="12"/>
      <c r="N1004" s="12"/>
      <c r="O1004" s="12"/>
      <c r="P1004" s="12"/>
      <c r="Q1004" s="12"/>
      <c r="R1004" s="12">
        <f>1165*E1004</f>
        <v>3128025</v>
      </c>
      <c r="S1004" s="12"/>
      <c r="T1004" s="12"/>
      <c r="U1004" s="12"/>
      <c r="V1004" s="12"/>
      <c r="W1004" s="12"/>
      <c r="X1004" s="12">
        <f t="shared" si="1666"/>
        <v>3128025</v>
      </c>
      <c r="Y1004" s="9" t="s">
        <v>2245</v>
      </c>
      <c r="Z1004" s="15">
        <v>0</v>
      </c>
      <c r="AA1004" s="15">
        <v>0</v>
      </c>
      <c r="AB1004" s="15">
        <v>0</v>
      </c>
      <c r="AC1004" s="15">
        <v>0</v>
      </c>
      <c r="AD1004" s="41"/>
    </row>
    <row r="1005" spans="1:30" s="6" customFormat="1" ht="93.75" customHeight="1" x14ac:dyDescent="0.25">
      <c r="A1005" s="38">
        <f>IF(OR(D1005=0,D1005=""),"",COUNTA($D$806:D1005))</f>
        <v>180</v>
      </c>
      <c r="B1005" s="9" t="s">
        <v>1723</v>
      </c>
      <c r="C1005" s="11" t="s">
        <v>1724</v>
      </c>
      <c r="D1005" s="15">
        <v>1979</v>
      </c>
      <c r="E1005" s="12">
        <v>4170.8</v>
      </c>
      <c r="F1005" s="12">
        <v>2787.7</v>
      </c>
      <c r="G1005" s="12">
        <v>230.5</v>
      </c>
      <c r="H1005" s="9" t="s">
        <v>48</v>
      </c>
      <c r="I1005" s="9"/>
      <c r="J1005" s="9"/>
      <c r="K1005" s="9"/>
      <c r="L1005" s="12"/>
      <c r="M1005" s="12"/>
      <c r="N1005" s="12"/>
      <c r="O1005" s="12"/>
      <c r="P1005" s="12"/>
      <c r="Q1005" s="12"/>
      <c r="R1005" s="12">
        <f t="shared" ref="R1005:R1008" si="1680">2340*E1005</f>
        <v>9759672</v>
      </c>
      <c r="S1005" s="12"/>
      <c r="T1005" s="12"/>
      <c r="U1005" s="12"/>
      <c r="V1005" s="12"/>
      <c r="W1005" s="12"/>
      <c r="X1005" s="12">
        <f t="shared" si="1666"/>
        <v>9759672</v>
      </c>
      <c r="Y1005" s="9" t="s">
        <v>2245</v>
      </c>
      <c r="Z1005" s="15">
        <v>0</v>
      </c>
      <c r="AA1005" s="15">
        <v>0</v>
      </c>
      <c r="AB1005" s="15">
        <v>0</v>
      </c>
      <c r="AC1005" s="15">
        <v>0</v>
      </c>
      <c r="AD1005" s="41"/>
    </row>
    <row r="1006" spans="1:30" s="6" customFormat="1" ht="93.75" customHeight="1" x14ac:dyDescent="0.25">
      <c r="A1006" s="38">
        <f>IF(OR(D1006=0,D1006=""),"",COUNTA($D$806:D1006))</f>
        <v>181</v>
      </c>
      <c r="B1006" s="9" t="s">
        <v>1725</v>
      </c>
      <c r="C1006" s="11" t="s">
        <v>1726</v>
      </c>
      <c r="D1006" s="15">
        <v>1979</v>
      </c>
      <c r="E1006" s="12">
        <v>4684.8</v>
      </c>
      <c r="F1006" s="12">
        <v>3462.3</v>
      </c>
      <c r="G1006" s="12">
        <v>0</v>
      </c>
      <c r="H1006" s="9" t="s">
        <v>48</v>
      </c>
      <c r="I1006" s="9"/>
      <c r="J1006" s="9"/>
      <c r="K1006" s="9"/>
      <c r="L1006" s="12"/>
      <c r="M1006" s="12"/>
      <c r="N1006" s="12"/>
      <c r="O1006" s="12"/>
      <c r="P1006" s="12"/>
      <c r="Q1006" s="12"/>
      <c r="R1006" s="12">
        <f t="shared" si="1680"/>
        <v>10962432</v>
      </c>
      <c r="S1006" s="12"/>
      <c r="T1006" s="12"/>
      <c r="U1006" s="12"/>
      <c r="V1006" s="12"/>
      <c r="W1006" s="12"/>
      <c r="X1006" s="12">
        <f t="shared" si="1666"/>
        <v>10962432</v>
      </c>
      <c r="Y1006" s="9" t="s">
        <v>2245</v>
      </c>
      <c r="Z1006" s="15">
        <v>0</v>
      </c>
      <c r="AA1006" s="15">
        <v>0</v>
      </c>
      <c r="AB1006" s="15">
        <v>0</v>
      </c>
      <c r="AC1006" s="15">
        <v>0</v>
      </c>
      <c r="AD1006" s="41"/>
    </row>
    <row r="1007" spans="1:30" s="6" customFormat="1" ht="93.75" customHeight="1" x14ac:dyDescent="0.25">
      <c r="A1007" s="38">
        <f>IF(OR(D1007=0,D1007=""),"",COUNTA($D$806:D1007))</f>
        <v>182</v>
      </c>
      <c r="B1007" s="9" t="s">
        <v>1727</v>
      </c>
      <c r="C1007" s="11" t="s">
        <v>1728</v>
      </c>
      <c r="D1007" s="15">
        <v>1979</v>
      </c>
      <c r="E1007" s="12">
        <v>5862.2</v>
      </c>
      <c r="F1007" s="12">
        <v>4510.1000000000004</v>
      </c>
      <c r="G1007" s="12">
        <v>327</v>
      </c>
      <c r="H1007" s="9" t="s">
        <v>48</v>
      </c>
      <c r="I1007" s="9"/>
      <c r="J1007" s="9"/>
      <c r="K1007" s="9"/>
      <c r="L1007" s="12"/>
      <c r="M1007" s="12"/>
      <c r="N1007" s="12"/>
      <c r="O1007" s="12"/>
      <c r="P1007" s="12"/>
      <c r="Q1007" s="12"/>
      <c r="R1007" s="12">
        <f t="shared" si="1680"/>
        <v>13717548</v>
      </c>
      <c r="S1007" s="12"/>
      <c r="T1007" s="12"/>
      <c r="U1007" s="12"/>
      <c r="V1007" s="12"/>
      <c r="W1007" s="12"/>
      <c r="X1007" s="12">
        <f t="shared" si="1666"/>
        <v>13717548</v>
      </c>
      <c r="Y1007" s="9" t="s">
        <v>2245</v>
      </c>
      <c r="Z1007" s="15">
        <v>0</v>
      </c>
      <c r="AA1007" s="15">
        <v>0</v>
      </c>
      <c r="AB1007" s="15">
        <v>0</v>
      </c>
      <c r="AC1007" s="15">
        <v>0</v>
      </c>
      <c r="AD1007" s="41"/>
    </row>
    <row r="1008" spans="1:30" s="6" customFormat="1" ht="93.75" customHeight="1" x14ac:dyDescent="0.25">
      <c r="A1008" s="38">
        <f>IF(OR(D1008=0,D1008=""),"",COUNTA($D$806:D1008))</f>
        <v>183</v>
      </c>
      <c r="B1008" s="9" t="s">
        <v>1729</v>
      </c>
      <c r="C1008" s="11" t="s">
        <v>1730</v>
      </c>
      <c r="D1008" s="15">
        <v>1979</v>
      </c>
      <c r="E1008" s="12">
        <v>2815.2</v>
      </c>
      <c r="F1008" s="12">
        <v>1870</v>
      </c>
      <c r="G1008" s="12">
        <v>0</v>
      </c>
      <c r="H1008" s="9" t="s">
        <v>48</v>
      </c>
      <c r="I1008" s="9"/>
      <c r="J1008" s="9"/>
      <c r="K1008" s="9"/>
      <c r="L1008" s="12"/>
      <c r="M1008" s="12"/>
      <c r="N1008" s="12"/>
      <c r="O1008" s="12"/>
      <c r="P1008" s="12"/>
      <c r="Q1008" s="12"/>
      <c r="R1008" s="12">
        <f t="shared" si="1680"/>
        <v>6587568</v>
      </c>
      <c r="S1008" s="12"/>
      <c r="T1008" s="12"/>
      <c r="U1008" s="12"/>
      <c r="V1008" s="12"/>
      <c r="W1008" s="12"/>
      <c r="X1008" s="12">
        <f t="shared" ref="X1008:X1042" si="1681">L1008+M1008+N1008+O1008+P1008+Q1008+R1008+S1008+T1008+U1008+V1008+W1008</f>
        <v>6587568</v>
      </c>
      <c r="Y1008" s="9" t="s">
        <v>2245</v>
      </c>
      <c r="Z1008" s="15">
        <v>0</v>
      </c>
      <c r="AA1008" s="15">
        <v>0</v>
      </c>
      <c r="AB1008" s="15">
        <v>0</v>
      </c>
      <c r="AC1008" s="15">
        <v>0</v>
      </c>
      <c r="AD1008" s="41"/>
    </row>
    <row r="1009" spans="1:30" s="6" customFormat="1" ht="93.75" customHeight="1" x14ac:dyDescent="0.25">
      <c r="A1009" s="38">
        <f>IF(OR(D1009=0,D1009=""),"",COUNTA($D$806:D1009))</f>
        <v>184</v>
      </c>
      <c r="B1009" s="9" t="s">
        <v>1731</v>
      </c>
      <c r="C1009" s="11" t="s">
        <v>1732</v>
      </c>
      <c r="D1009" s="15">
        <v>1980</v>
      </c>
      <c r="E1009" s="12">
        <v>8218.7000000000007</v>
      </c>
      <c r="F1009" s="12">
        <v>5495.8</v>
      </c>
      <c r="G1009" s="12">
        <v>350.9</v>
      </c>
      <c r="H1009" s="9" t="s">
        <v>497</v>
      </c>
      <c r="I1009" s="9"/>
      <c r="J1009" s="9"/>
      <c r="K1009" s="9"/>
      <c r="L1009" s="12"/>
      <c r="M1009" s="12"/>
      <c r="N1009" s="12"/>
      <c r="O1009" s="12"/>
      <c r="P1009" s="12"/>
      <c r="Q1009" s="12"/>
      <c r="R1009" s="12">
        <f t="shared" ref="R1009:R1013" si="1682">1165*E1009</f>
        <v>9574785.5</v>
      </c>
      <c r="S1009" s="12"/>
      <c r="T1009" s="12"/>
      <c r="U1009" s="12"/>
      <c r="V1009" s="12"/>
      <c r="W1009" s="12"/>
      <c r="X1009" s="12">
        <f t="shared" si="1681"/>
        <v>9574785.5</v>
      </c>
      <c r="Y1009" s="9" t="s">
        <v>2245</v>
      </c>
      <c r="Z1009" s="15">
        <v>0</v>
      </c>
      <c r="AA1009" s="15">
        <v>0</v>
      </c>
      <c r="AB1009" s="15">
        <v>0</v>
      </c>
      <c r="AC1009" s="15">
        <v>0</v>
      </c>
      <c r="AD1009" s="41"/>
    </row>
    <row r="1010" spans="1:30" s="6" customFormat="1" ht="93.75" customHeight="1" x14ac:dyDescent="0.25">
      <c r="A1010" s="38">
        <f>IF(OR(D1010=0,D1010=""),"",COUNTA($D$806:D1010))</f>
        <v>185</v>
      </c>
      <c r="B1010" s="9" t="s">
        <v>1733</v>
      </c>
      <c r="C1010" s="11" t="s">
        <v>1734</v>
      </c>
      <c r="D1010" s="15">
        <v>1980</v>
      </c>
      <c r="E1010" s="12">
        <v>5658.76</v>
      </c>
      <c r="F1010" s="12">
        <v>3820.06</v>
      </c>
      <c r="G1010" s="12">
        <v>0</v>
      </c>
      <c r="H1010" s="9" t="s">
        <v>497</v>
      </c>
      <c r="I1010" s="9"/>
      <c r="J1010" s="9"/>
      <c r="K1010" s="9"/>
      <c r="L1010" s="12"/>
      <c r="M1010" s="12"/>
      <c r="N1010" s="12"/>
      <c r="O1010" s="12"/>
      <c r="P1010" s="12"/>
      <c r="Q1010" s="12"/>
      <c r="R1010" s="12">
        <f t="shared" si="1682"/>
        <v>6592455.4000000004</v>
      </c>
      <c r="S1010" s="12"/>
      <c r="T1010" s="12"/>
      <c r="U1010" s="12"/>
      <c r="V1010" s="12"/>
      <c r="W1010" s="12"/>
      <c r="X1010" s="12">
        <f t="shared" si="1681"/>
        <v>6592455.4000000004</v>
      </c>
      <c r="Y1010" s="9" t="s">
        <v>2245</v>
      </c>
      <c r="Z1010" s="15">
        <v>0</v>
      </c>
      <c r="AA1010" s="15">
        <v>0</v>
      </c>
      <c r="AB1010" s="15">
        <v>0</v>
      </c>
      <c r="AC1010" s="15">
        <v>0</v>
      </c>
      <c r="AD1010" s="41"/>
    </row>
    <row r="1011" spans="1:30" s="6" customFormat="1" ht="93.75" customHeight="1" x14ac:dyDescent="0.25">
      <c r="A1011" s="38">
        <f>IF(OR(D1011=0,D1011=""),"",COUNTA($D$806:D1011))</f>
        <v>186</v>
      </c>
      <c r="B1011" s="9" t="s">
        <v>1735</v>
      </c>
      <c r="C1011" s="11" t="s">
        <v>1736</v>
      </c>
      <c r="D1011" s="15">
        <v>1980</v>
      </c>
      <c r="E1011" s="12">
        <v>5836</v>
      </c>
      <c r="F1011" s="12">
        <v>3838</v>
      </c>
      <c r="G1011" s="12">
        <v>536.6</v>
      </c>
      <c r="H1011" s="9" t="s">
        <v>497</v>
      </c>
      <c r="I1011" s="9"/>
      <c r="J1011" s="9"/>
      <c r="K1011" s="9"/>
      <c r="L1011" s="12"/>
      <c r="M1011" s="12"/>
      <c r="N1011" s="12"/>
      <c r="O1011" s="12"/>
      <c r="P1011" s="12"/>
      <c r="Q1011" s="12"/>
      <c r="R1011" s="12">
        <f t="shared" si="1682"/>
        <v>6798940</v>
      </c>
      <c r="S1011" s="12"/>
      <c r="T1011" s="12"/>
      <c r="U1011" s="12"/>
      <c r="V1011" s="12"/>
      <c r="W1011" s="12"/>
      <c r="X1011" s="12">
        <f t="shared" si="1681"/>
        <v>6798940</v>
      </c>
      <c r="Y1011" s="9" t="s">
        <v>2245</v>
      </c>
      <c r="Z1011" s="15">
        <v>0</v>
      </c>
      <c r="AA1011" s="15">
        <v>0</v>
      </c>
      <c r="AB1011" s="15">
        <v>0</v>
      </c>
      <c r="AC1011" s="15">
        <v>0</v>
      </c>
      <c r="AD1011" s="41"/>
    </row>
    <row r="1012" spans="1:30" s="6" customFormat="1" ht="93.75" customHeight="1" x14ac:dyDescent="0.25">
      <c r="A1012" s="38">
        <f>IF(OR(D1012=0,D1012=""),"",COUNTA($D$806:D1012))</f>
        <v>187</v>
      </c>
      <c r="B1012" s="9" t="s">
        <v>1737</v>
      </c>
      <c r="C1012" s="11" t="s">
        <v>1738</v>
      </c>
      <c r="D1012" s="15">
        <v>1980</v>
      </c>
      <c r="E1012" s="12">
        <v>8357</v>
      </c>
      <c r="F1012" s="12">
        <v>5698.3</v>
      </c>
      <c r="G1012" s="12">
        <v>0</v>
      </c>
      <c r="H1012" s="9" t="s">
        <v>497</v>
      </c>
      <c r="I1012" s="9"/>
      <c r="J1012" s="9"/>
      <c r="K1012" s="9"/>
      <c r="L1012" s="12"/>
      <c r="M1012" s="12"/>
      <c r="N1012" s="12"/>
      <c r="O1012" s="12"/>
      <c r="P1012" s="12"/>
      <c r="Q1012" s="12"/>
      <c r="R1012" s="12">
        <f t="shared" si="1682"/>
        <v>9735905</v>
      </c>
      <c r="S1012" s="12"/>
      <c r="T1012" s="12"/>
      <c r="U1012" s="12"/>
      <c r="V1012" s="12"/>
      <c r="W1012" s="12"/>
      <c r="X1012" s="12">
        <f t="shared" si="1681"/>
        <v>9735905</v>
      </c>
      <c r="Y1012" s="9" t="s">
        <v>2245</v>
      </c>
      <c r="Z1012" s="15">
        <v>0</v>
      </c>
      <c r="AA1012" s="15">
        <v>0</v>
      </c>
      <c r="AB1012" s="15">
        <v>0</v>
      </c>
      <c r="AC1012" s="15">
        <v>0</v>
      </c>
      <c r="AD1012" s="41"/>
    </row>
    <row r="1013" spans="1:30" s="6" customFormat="1" ht="93.75" customHeight="1" x14ac:dyDescent="0.25">
      <c r="A1013" s="38">
        <f>IF(OR(D1013=0,D1013=""),"",COUNTA($D$806:D1013))</f>
        <v>188</v>
      </c>
      <c r="B1013" s="9" t="s">
        <v>1739</v>
      </c>
      <c r="C1013" s="11" t="s">
        <v>1740</v>
      </c>
      <c r="D1013" s="15">
        <v>1980</v>
      </c>
      <c r="E1013" s="12">
        <v>11455.79</v>
      </c>
      <c r="F1013" s="12">
        <v>7529.69</v>
      </c>
      <c r="G1013" s="12">
        <v>236.2</v>
      </c>
      <c r="H1013" s="9" t="s">
        <v>497</v>
      </c>
      <c r="I1013" s="9"/>
      <c r="J1013" s="9"/>
      <c r="K1013" s="9"/>
      <c r="L1013" s="12"/>
      <c r="M1013" s="12"/>
      <c r="N1013" s="12"/>
      <c r="O1013" s="12"/>
      <c r="P1013" s="12"/>
      <c r="Q1013" s="12"/>
      <c r="R1013" s="12">
        <f t="shared" si="1682"/>
        <v>13345995.350000001</v>
      </c>
      <c r="S1013" s="12"/>
      <c r="T1013" s="12"/>
      <c r="U1013" s="12"/>
      <c r="V1013" s="12"/>
      <c r="W1013" s="12"/>
      <c r="X1013" s="12">
        <f t="shared" si="1681"/>
        <v>13345995.350000001</v>
      </c>
      <c r="Y1013" s="9" t="s">
        <v>2245</v>
      </c>
      <c r="Z1013" s="15">
        <v>0</v>
      </c>
      <c r="AA1013" s="15">
        <v>0</v>
      </c>
      <c r="AB1013" s="15">
        <v>0</v>
      </c>
      <c r="AC1013" s="15">
        <v>0</v>
      </c>
      <c r="AD1013" s="41"/>
    </row>
    <row r="1014" spans="1:30" s="6" customFormat="1" ht="93.75" customHeight="1" x14ac:dyDescent="0.25">
      <c r="A1014" s="38">
        <f>IF(OR(D1014=0,D1014=""),"",COUNTA($D$806:D1014))</f>
        <v>189</v>
      </c>
      <c r="B1014" s="9" t="s">
        <v>1741</v>
      </c>
      <c r="C1014" s="11" t="s">
        <v>1742</v>
      </c>
      <c r="D1014" s="15">
        <v>1980</v>
      </c>
      <c r="E1014" s="12">
        <v>5948.9</v>
      </c>
      <c r="F1014" s="12">
        <v>4254.7</v>
      </c>
      <c r="G1014" s="12">
        <v>78.099999999999994</v>
      </c>
      <c r="H1014" s="9" t="s">
        <v>48</v>
      </c>
      <c r="I1014" s="9"/>
      <c r="J1014" s="9"/>
      <c r="K1014" s="9"/>
      <c r="L1014" s="12"/>
      <c r="M1014" s="12"/>
      <c r="N1014" s="12"/>
      <c r="O1014" s="12"/>
      <c r="P1014" s="12"/>
      <c r="Q1014" s="12"/>
      <c r="R1014" s="12">
        <f>2340*E1014</f>
        <v>13920426</v>
      </c>
      <c r="S1014" s="12"/>
      <c r="T1014" s="12"/>
      <c r="U1014" s="12"/>
      <c r="V1014" s="12"/>
      <c r="W1014" s="12"/>
      <c r="X1014" s="12">
        <f t="shared" si="1681"/>
        <v>13920426</v>
      </c>
      <c r="Y1014" s="9" t="s">
        <v>2245</v>
      </c>
      <c r="Z1014" s="15">
        <v>0</v>
      </c>
      <c r="AA1014" s="15">
        <v>0</v>
      </c>
      <c r="AB1014" s="15">
        <v>0</v>
      </c>
      <c r="AC1014" s="15">
        <v>0</v>
      </c>
      <c r="AD1014" s="41"/>
    </row>
    <row r="1015" spans="1:30" s="6" customFormat="1" ht="93.75" customHeight="1" x14ac:dyDescent="0.25">
      <c r="A1015" s="38">
        <f>IF(OR(D1015=0,D1015=""),"",COUNTA($D$806:D1015))</f>
        <v>190</v>
      </c>
      <c r="B1015" s="9" t="s">
        <v>1743</v>
      </c>
      <c r="C1015" s="11" t="s">
        <v>1744</v>
      </c>
      <c r="D1015" s="15">
        <v>1980</v>
      </c>
      <c r="E1015" s="12">
        <v>5674</v>
      </c>
      <c r="F1015" s="12">
        <v>5674</v>
      </c>
      <c r="G1015" s="12">
        <v>0</v>
      </c>
      <c r="H1015" s="9" t="s">
        <v>497</v>
      </c>
      <c r="I1015" s="9"/>
      <c r="J1015" s="9"/>
      <c r="K1015" s="9"/>
      <c r="L1015" s="12"/>
      <c r="M1015" s="12"/>
      <c r="N1015" s="12"/>
      <c r="O1015" s="12"/>
      <c r="P1015" s="12"/>
      <c r="Q1015" s="12"/>
      <c r="R1015" s="12">
        <f>1165*E1015</f>
        <v>6610210</v>
      </c>
      <c r="S1015" s="12"/>
      <c r="T1015" s="12"/>
      <c r="U1015" s="12"/>
      <c r="V1015" s="12"/>
      <c r="W1015" s="12"/>
      <c r="X1015" s="12">
        <f t="shared" si="1681"/>
        <v>6610210</v>
      </c>
      <c r="Y1015" s="9" t="s">
        <v>2245</v>
      </c>
      <c r="Z1015" s="15">
        <v>0</v>
      </c>
      <c r="AA1015" s="15">
        <v>0</v>
      </c>
      <c r="AB1015" s="15">
        <v>0</v>
      </c>
      <c r="AC1015" s="15">
        <v>0</v>
      </c>
      <c r="AD1015" s="41"/>
    </row>
    <row r="1016" spans="1:30" s="6" customFormat="1" ht="93.75" customHeight="1" x14ac:dyDescent="0.25">
      <c r="A1016" s="38">
        <f>IF(OR(D1016=0,D1016=""),"",COUNTA($D$806:D1016))</f>
        <v>191</v>
      </c>
      <c r="B1016" s="9" t="s">
        <v>1745</v>
      </c>
      <c r="C1016" s="11" t="s">
        <v>1746</v>
      </c>
      <c r="D1016" s="15">
        <v>1980</v>
      </c>
      <c r="E1016" s="12">
        <v>3725.7</v>
      </c>
      <c r="F1016" s="12">
        <v>2798.9</v>
      </c>
      <c r="G1016" s="12">
        <v>0</v>
      </c>
      <c r="H1016" s="9" t="s">
        <v>48</v>
      </c>
      <c r="I1016" s="9"/>
      <c r="J1016" s="9"/>
      <c r="K1016" s="9"/>
      <c r="L1016" s="12"/>
      <c r="M1016" s="12"/>
      <c r="N1016" s="12"/>
      <c r="O1016" s="12"/>
      <c r="P1016" s="12"/>
      <c r="Q1016" s="12"/>
      <c r="R1016" s="12">
        <f t="shared" ref="R1016:R1019" si="1683">2340*E1016</f>
        <v>8718138</v>
      </c>
      <c r="S1016" s="12"/>
      <c r="T1016" s="12"/>
      <c r="U1016" s="12"/>
      <c r="V1016" s="12"/>
      <c r="W1016" s="12"/>
      <c r="X1016" s="12">
        <f t="shared" si="1681"/>
        <v>8718138</v>
      </c>
      <c r="Y1016" s="9" t="s">
        <v>2245</v>
      </c>
      <c r="Z1016" s="15">
        <v>0</v>
      </c>
      <c r="AA1016" s="15">
        <v>0</v>
      </c>
      <c r="AB1016" s="15">
        <v>0</v>
      </c>
      <c r="AC1016" s="15">
        <v>0</v>
      </c>
      <c r="AD1016" s="41"/>
    </row>
    <row r="1017" spans="1:30" s="6" customFormat="1" ht="93.75" customHeight="1" x14ac:dyDescent="0.25">
      <c r="A1017" s="38">
        <f>IF(OR(D1017=0,D1017=""),"",COUNTA($D$806:D1017))</f>
        <v>192</v>
      </c>
      <c r="B1017" s="9" t="s">
        <v>1747</v>
      </c>
      <c r="C1017" s="11" t="s">
        <v>1748</v>
      </c>
      <c r="D1017" s="15">
        <v>1980</v>
      </c>
      <c r="E1017" s="12">
        <v>3757.7</v>
      </c>
      <c r="F1017" s="12">
        <v>2631.3</v>
      </c>
      <c r="G1017" s="12">
        <v>179.5</v>
      </c>
      <c r="H1017" s="9" t="s">
        <v>48</v>
      </c>
      <c r="I1017" s="9"/>
      <c r="J1017" s="9"/>
      <c r="K1017" s="9"/>
      <c r="L1017" s="12"/>
      <c r="M1017" s="12"/>
      <c r="N1017" s="12"/>
      <c r="O1017" s="12"/>
      <c r="P1017" s="12"/>
      <c r="Q1017" s="12"/>
      <c r="R1017" s="12">
        <f t="shared" si="1683"/>
        <v>8793018</v>
      </c>
      <c r="S1017" s="12"/>
      <c r="T1017" s="12"/>
      <c r="U1017" s="12"/>
      <c r="V1017" s="12"/>
      <c r="W1017" s="12"/>
      <c r="X1017" s="12">
        <f t="shared" si="1681"/>
        <v>8793018</v>
      </c>
      <c r="Y1017" s="9" t="s">
        <v>2245</v>
      </c>
      <c r="Z1017" s="15">
        <v>0</v>
      </c>
      <c r="AA1017" s="15">
        <v>0</v>
      </c>
      <c r="AB1017" s="15">
        <v>0</v>
      </c>
      <c r="AC1017" s="15">
        <v>0</v>
      </c>
      <c r="AD1017" s="41"/>
    </row>
    <row r="1018" spans="1:30" s="6" customFormat="1" ht="93.75" customHeight="1" x14ac:dyDescent="0.25">
      <c r="A1018" s="38">
        <f>IF(OR(D1018=0,D1018=""),"",COUNTA($D$806:D1018))</f>
        <v>193</v>
      </c>
      <c r="B1018" s="9" t="s">
        <v>1749</v>
      </c>
      <c r="C1018" s="11" t="s">
        <v>1750</v>
      </c>
      <c r="D1018" s="15">
        <v>1981</v>
      </c>
      <c r="E1018" s="12">
        <v>6184</v>
      </c>
      <c r="F1018" s="12">
        <v>4810.7</v>
      </c>
      <c r="G1018" s="12">
        <v>0</v>
      </c>
      <c r="H1018" s="9" t="s">
        <v>48</v>
      </c>
      <c r="I1018" s="9"/>
      <c r="J1018" s="9"/>
      <c r="K1018" s="9"/>
      <c r="L1018" s="12"/>
      <c r="M1018" s="12"/>
      <c r="N1018" s="12"/>
      <c r="O1018" s="12"/>
      <c r="P1018" s="12"/>
      <c r="Q1018" s="12"/>
      <c r="R1018" s="12">
        <f t="shared" si="1683"/>
        <v>14470560</v>
      </c>
      <c r="S1018" s="12"/>
      <c r="T1018" s="12"/>
      <c r="U1018" s="12"/>
      <c r="V1018" s="12"/>
      <c r="W1018" s="12"/>
      <c r="X1018" s="12">
        <f t="shared" si="1681"/>
        <v>14470560</v>
      </c>
      <c r="Y1018" s="9" t="s">
        <v>2245</v>
      </c>
      <c r="Z1018" s="15">
        <v>0</v>
      </c>
      <c r="AA1018" s="15">
        <v>0</v>
      </c>
      <c r="AB1018" s="15">
        <v>0</v>
      </c>
      <c r="AC1018" s="15">
        <v>0</v>
      </c>
      <c r="AD1018" s="41"/>
    </row>
    <row r="1019" spans="1:30" s="6" customFormat="1" ht="93.75" customHeight="1" x14ac:dyDescent="0.25">
      <c r="A1019" s="38">
        <f>IF(OR(D1019=0,D1019=""),"",COUNTA($D$806:D1019))</f>
        <v>194</v>
      </c>
      <c r="B1019" s="9" t="s">
        <v>1751</v>
      </c>
      <c r="C1019" s="11" t="s">
        <v>1752</v>
      </c>
      <c r="D1019" s="15">
        <v>1981</v>
      </c>
      <c r="E1019" s="12">
        <v>4701.7</v>
      </c>
      <c r="F1019" s="12">
        <v>3478.7</v>
      </c>
      <c r="G1019" s="12">
        <v>15.4</v>
      </c>
      <c r="H1019" s="9" t="s">
        <v>48</v>
      </c>
      <c r="I1019" s="9"/>
      <c r="J1019" s="9"/>
      <c r="K1019" s="9"/>
      <c r="L1019" s="12"/>
      <c r="M1019" s="12"/>
      <c r="N1019" s="12"/>
      <c r="O1019" s="12"/>
      <c r="P1019" s="12"/>
      <c r="Q1019" s="12"/>
      <c r="R1019" s="12">
        <f t="shared" si="1683"/>
        <v>11001978</v>
      </c>
      <c r="S1019" s="12"/>
      <c r="T1019" s="12"/>
      <c r="U1019" s="12"/>
      <c r="V1019" s="12"/>
      <c r="W1019" s="12"/>
      <c r="X1019" s="12">
        <f t="shared" si="1681"/>
        <v>11001978</v>
      </c>
      <c r="Y1019" s="9" t="s">
        <v>2245</v>
      </c>
      <c r="Z1019" s="15">
        <v>0</v>
      </c>
      <c r="AA1019" s="15">
        <v>0</v>
      </c>
      <c r="AB1019" s="15">
        <v>0</v>
      </c>
      <c r="AC1019" s="15">
        <v>0</v>
      </c>
      <c r="AD1019" s="41"/>
    </row>
    <row r="1020" spans="1:30" s="6" customFormat="1" ht="93.75" customHeight="1" x14ac:dyDescent="0.25">
      <c r="A1020" s="38">
        <f>IF(OR(D1020=0,D1020=""),"",COUNTA($D$806:D1020))</f>
        <v>195</v>
      </c>
      <c r="B1020" s="9" t="s">
        <v>1753</v>
      </c>
      <c r="C1020" s="11" t="s">
        <v>1754</v>
      </c>
      <c r="D1020" s="15">
        <v>1982</v>
      </c>
      <c r="E1020" s="12">
        <v>23571.8</v>
      </c>
      <c r="F1020" s="12">
        <v>20888.599999999999</v>
      </c>
      <c r="G1020" s="12">
        <v>107.8</v>
      </c>
      <c r="H1020" s="9" t="s">
        <v>497</v>
      </c>
      <c r="I1020" s="9"/>
      <c r="J1020" s="9"/>
      <c r="K1020" s="9"/>
      <c r="L1020" s="12"/>
      <c r="M1020" s="12"/>
      <c r="N1020" s="12"/>
      <c r="O1020" s="12"/>
      <c r="P1020" s="12"/>
      <c r="Q1020" s="12"/>
      <c r="R1020" s="12">
        <f>1165*E1020</f>
        <v>27461147</v>
      </c>
      <c r="S1020" s="12"/>
      <c r="T1020" s="12"/>
      <c r="U1020" s="12"/>
      <c r="V1020" s="12"/>
      <c r="W1020" s="12"/>
      <c r="X1020" s="12">
        <f t="shared" si="1681"/>
        <v>27461147</v>
      </c>
      <c r="Y1020" s="9" t="s">
        <v>2245</v>
      </c>
      <c r="Z1020" s="15">
        <v>0</v>
      </c>
      <c r="AA1020" s="15">
        <v>0</v>
      </c>
      <c r="AB1020" s="15">
        <v>0</v>
      </c>
      <c r="AC1020" s="15">
        <v>0</v>
      </c>
      <c r="AD1020" s="41"/>
    </row>
    <row r="1021" spans="1:30" s="6" customFormat="1" ht="93.75" customHeight="1" x14ac:dyDescent="0.25">
      <c r="A1021" s="38">
        <f>IF(OR(D1021=0,D1021=""),"",COUNTA($D$806:D1021))</f>
        <v>196</v>
      </c>
      <c r="B1021" s="9" t="s">
        <v>1755</v>
      </c>
      <c r="C1021" s="11" t="s">
        <v>1756</v>
      </c>
      <c r="D1021" s="15">
        <v>1982</v>
      </c>
      <c r="E1021" s="12">
        <v>20163.099999999999</v>
      </c>
      <c r="F1021" s="12">
        <v>17236.599999999999</v>
      </c>
      <c r="G1021" s="12">
        <v>569</v>
      </c>
      <c r="H1021" s="9" t="s">
        <v>1757</v>
      </c>
      <c r="I1021" s="9"/>
      <c r="J1021" s="9"/>
      <c r="K1021" s="9"/>
      <c r="L1021" s="12"/>
      <c r="M1021" s="12"/>
      <c r="N1021" s="12"/>
      <c r="O1021" s="12"/>
      <c r="P1021" s="12"/>
      <c r="Q1021" s="12"/>
      <c r="R1021" s="12">
        <f>799*E1021</f>
        <v>16110316.899999999</v>
      </c>
      <c r="S1021" s="12"/>
      <c r="T1021" s="12"/>
      <c r="U1021" s="12"/>
      <c r="V1021" s="12"/>
      <c r="W1021" s="12"/>
      <c r="X1021" s="12">
        <f t="shared" si="1681"/>
        <v>16110316.899999999</v>
      </c>
      <c r="Y1021" s="9" t="s">
        <v>2245</v>
      </c>
      <c r="Z1021" s="15">
        <v>0</v>
      </c>
      <c r="AA1021" s="15">
        <v>0</v>
      </c>
      <c r="AB1021" s="15">
        <v>0</v>
      </c>
      <c r="AC1021" s="15">
        <v>0</v>
      </c>
      <c r="AD1021" s="41"/>
    </row>
    <row r="1022" spans="1:30" s="6" customFormat="1" ht="93.75" customHeight="1" x14ac:dyDescent="0.25">
      <c r="A1022" s="38">
        <f>IF(OR(D1022=0,D1022=""),"",COUNTA($D$806:D1022))</f>
        <v>197</v>
      </c>
      <c r="B1022" s="9" t="s">
        <v>1758</v>
      </c>
      <c r="C1022" s="11" t="s">
        <v>1759</v>
      </c>
      <c r="D1022" s="15">
        <v>1982</v>
      </c>
      <c r="E1022" s="12">
        <v>13881</v>
      </c>
      <c r="F1022" s="12">
        <v>9629.2000000000007</v>
      </c>
      <c r="G1022" s="12">
        <v>0</v>
      </c>
      <c r="H1022" s="9" t="s">
        <v>497</v>
      </c>
      <c r="I1022" s="9"/>
      <c r="J1022" s="9"/>
      <c r="K1022" s="9"/>
      <c r="L1022" s="12"/>
      <c r="M1022" s="12"/>
      <c r="N1022" s="12"/>
      <c r="O1022" s="12"/>
      <c r="P1022" s="12"/>
      <c r="Q1022" s="12"/>
      <c r="R1022" s="12">
        <f>1165*E1022</f>
        <v>16171365</v>
      </c>
      <c r="S1022" s="12"/>
      <c r="T1022" s="12"/>
      <c r="U1022" s="12"/>
      <c r="V1022" s="12"/>
      <c r="W1022" s="12"/>
      <c r="X1022" s="12">
        <f t="shared" si="1681"/>
        <v>16171365</v>
      </c>
      <c r="Y1022" s="9" t="s">
        <v>2245</v>
      </c>
      <c r="Z1022" s="15">
        <v>0</v>
      </c>
      <c r="AA1022" s="15">
        <v>0</v>
      </c>
      <c r="AB1022" s="15">
        <v>0</v>
      </c>
      <c r="AC1022" s="15">
        <v>0</v>
      </c>
      <c r="AD1022" s="41"/>
    </row>
    <row r="1023" spans="1:30" s="6" customFormat="1" ht="93.75" customHeight="1" x14ac:dyDescent="0.25">
      <c r="A1023" s="38">
        <f>IF(OR(D1023=0,D1023=""),"",COUNTA($D$806:D1023))</f>
        <v>198</v>
      </c>
      <c r="B1023" s="9" t="s">
        <v>1760</v>
      </c>
      <c r="C1023" s="11" t="s">
        <v>1761</v>
      </c>
      <c r="D1023" s="15">
        <v>1982</v>
      </c>
      <c r="E1023" s="12">
        <v>6602.8</v>
      </c>
      <c r="F1023" s="12">
        <v>3462.3</v>
      </c>
      <c r="G1023" s="12">
        <v>2050</v>
      </c>
      <c r="H1023" s="9" t="s">
        <v>1762</v>
      </c>
      <c r="I1023" s="9"/>
      <c r="J1023" s="9"/>
      <c r="K1023" s="9"/>
      <c r="L1023" s="12"/>
      <c r="M1023" s="12"/>
      <c r="N1023" s="12"/>
      <c r="O1023" s="12"/>
      <c r="P1023" s="12"/>
      <c r="Q1023" s="12"/>
      <c r="R1023" s="12">
        <f>799*E1023</f>
        <v>5275637.2</v>
      </c>
      <c r="S1023" s="12"/>
      <c r="T1023" s="12"/>
      <c r="U1023" s="12"/>
      <c r="V1023" s="12"/>
      <c r="W1023" s="12"/>
      <c r="X1023" s="12">
        <f t="shared" si="1681"/>
        <v>5275637.2</v>
      </c>
      <c r="Y1023" s="9" t="s">
        <v>2245</v>
      </c>
      <c r="Z1023" s="15">
        <v>0</v>
      </c>
      <c r="AA1023" s="15">
        <v>0</v>
      </c>
      <c r="AB1023" s="15">
        <v>0</v>
      </c>
      <c r="AC1023" s="15">
        <v>0</v>
      </c>
      <c r="AD1023" s="41"/>
    </row>
    <row r="1024" spans="1:30" s="6" customFormat="1" ht="93.75" customHeight="1" x14ac:dyDescent="0.25">
      <c r="A1024" s="38">
        <f>IF(OR(D1024=0,D1024=""),"",COUNTA($D$806:D1024))</f>
        <v>199</v>
      </c>
      <c r="B1024" s="9" t="s">
        <v>1763</v>
      </c>
      <c r="C1024" s="11" t="s">
        <v>1764</v>
      </c>
      <c r="D1024" s="15">
        <v>1982</v>
      </c>
      <c r="E1024" s="12">
        <v>13315.4</v>
      </c>
      <c r="F1024" s="12">
        <v>8200.2000000000007</v>
      </c>
      <c r="G1024" s="12">
        <v>752</v>
      </c>
      <c r="H1024" s="9" t="s">
        <v>497</v>
      </c>
      <c r="I1024" s="9"/>
      <c r="J1024" s="9"/>
      <c r="K1024" s="9"/>
      <c r="L1024" s="12"/>
      <c r="M1024" s="12"/>
      <c r="N1024" s="12"/>
      <c r="O1024" s="12"/>
      <c r="P1024" s="12"/>
      <c r="Q1024" s="12"/>
      <c r="R1024" s="12">
        <f>1165*E1024</f>
        <v>15512441</v>
      </c>
      <c r="S1024" s="12"/>
      <c r="T1024" s="12"/>
      <c r="U1024" s="12"/>
      <c r="V1024" s="12"/>
      <c r="W1024" s="12"/>
      <c r="X1024" s="12">
        <f t="shared" si="1681"/>
        <v>15512441</v>
      </c>
      <c r="Y1024" s="9" t="s">
        <v>2245</v>
      </c>
      <c r="Z1024" s="15">
        <v>0</v>
      </c>
      <c r="AA1024" s="15">
        <v>0</v>
      </c>
      <c r="AB1024" s="15">
        <v>0</v>
      </c>
      <c r="AC1024" s="15">
        <v>0</v>
      </c>
      <c r="AD1024" s="41"/>
    </row>
    <row r="1025" spans="1:30" s="6" customFormat="1" ht="93.75" customHeight="1" x14ac:dyDescent="0.25">
      <c r="A1025" s="38">
        <f>IF(OR(D1025=0,D1025=""),"",COUNTA($D$806:D1025))</f>
        <v>200</v>
      </c>
      <c r="B1025" s="9" t="s">
        <v>1765</v>
      </c>
      <c r="C1025" s="11" t="s">
        <v>1766</v>
      </c>
      <c r="D1025" s="15">
        <v>1983</v>
      </c>
      <c r="E1025" s="12">
        <v>5829.7</v>
      </c>
      <c r="F1025" s="12">
        <v>4110.1000000000004</v>
      </c>
      <c r="G1025" s="12">
        <v>288.2</v>
      </c>
      <c r="H1025" s="9" t="s">
        <v>48</v>
      </c>
      <c r="I1025" s="9"/>
      <c r="J1025" s="9"/>
      <c r="K1025" s="9"/>
      <c r="L1025" s="12"/>
      <c r="M1025" s="12"/>
      <c r="N1025" s="12"/>
      <c r="O1025" s="12"/>
      <c r="P1025" s="12"/>
      <c r="Q1025" s="12"/>
      <c r="R1025" s="12">
        <f t="shared" ref="R1025:R1027" si="1684">2340*E1025</f>
        <v>13641498</v>
      </c>
      <c r="S1025" s="12"/>
      <c r="T1025" s="12"/>
      <c r="U1025" s="12"/>
      <c r="V1025" s="12"/>
      <c r="W1025" s="12"/>
      <c r="X1025" s="12">
        <f t="shared" si="1681"/>
        <v>13641498</v>
      </c>
      <c r="Y1025" s="9" t="s">
        <v>2245</v>
      </c>
      <c r="Z1025" s="15">
        <v>0</v>
      </c>
      <c r="AA1025" s="15">
        <v>0</v>
      </c>
      <c r="AB1025" s="15">
        <v>0</v>
      </c>
      <c r="AC1025" s="15">
        <v>0</v>
      </c>
      <c r="AD1025" s="41"/>
    </row>
    <row r="1026" spans="1:30" s="6" customFormat="1" ht="93.75" customHeight="1" x14ac:dyDescent="0.25">
      <c r="A1026" s="38">
        <f>IF(OR(D1026=0,D1026=""),"",COUNTA($D$806:D1026))</f>
        <v>201</v>
      </c>
      <c r="B1026" s="9" t="s">
        <v>1767</v>
      </c>
      <c r="C1026" s="11" t="s">
        <v>1768</v>
      </c>
      <c r="D1026" s="15">
        <v>1983</v>
      </c>
      <c r="E1026" s="12">
        <v>6806.8</v>
      </c>
      <c r="F1026" s="12">
        <v>4858</v>
      </c>
      <c r="G1026" s="12">
        <v>0</v>
      </c>
      <c r="H1026" s="9" t="s">
        <v>48</v>
      </c>
      <c r="I1026" s="9"/>
      <c r="J1026" s="9"/>
      <c r="K1026" s="9"/>
      <c r="L1026" s="12"/>
      <c r="M1026" s="12"/>
      <c r="N1026" s="12"/>
      <c r="O1026" s="12"/>
      <c r="P1026" s="12"/>
      <c r="Q1026" s="12"/>
      <c r="R1026" s="12">
        <f t="shared" si="1684"/>
        <v>15927912</v>
      </c>
      <c r="S1026" s="12"/>
      <c r="T1026" s="12"/>
      <c r="U1026" s="12"/>
      <c r="V1026" s="12"/>
      <c r="W1026" s="12"/>
      <c r="X1026" s="12">
        <f t="shared" si="1681"/>
        <v>15927912</v>
      </c>
      <c r="Y1026" s="9" t="s">
        <v>2245</v>
      </c>
      <c r="Z1026" s="15">
        <v>0</v>
      </c>
      <c r="AA1026" s="15">
        <v>0</v>
      </c>
      <c r="AB1026" s="15">
        <v>0</v>
      </c>
      <c r="AC1026" s="15">
        <v>0</v>
      </c>
      <c r="AD1026" s="41"/>
    </row>
    <row r="1027" spans="1:30" s="6" customFormat="1" ht="93.75" customHeight="1" x14ac:dyDescent="0.25">
      <c r="A1027" s="38">
        <f>IF(OR(D1027=0,D1027=""),"",COUNTA($D$806:D1027))</f>
        <v>202</v>
      </c>
      <c r="B1027" s="9" t="s">
        <v>1769</v>
      </c>
      <c r="C1027" s="11" t="s">
        <v>1770</v>
      </c>
      <c r="D1027" s="15">
        <v>1983</v>
      </c>
      <c r="E1027" s="12">
        <v>4718.2</v>
      </c>
      <c r="F1027" s="12">
        <v>3503.7</v>
      </c>
      <c r="G1027" s="12">
        <v>30.4</v>
      </c>
      <c r="H1027" s="9" t="s">
        <v>48</v>
      </c>
      <c r="I1027" s="9"/>
      <c r="J1027" s="9"/>
      <c r="K1027" s="9"/>
      <c r="L1027" s="12"/>
      <c r="M1027" s="12"/>
      <c r="N1027" s="12"/>
      <c r="O1027" s="12"/>
      <c r="P1027" s="12"/>
      <c r="Q1027" s="12"/>
      <c r="R1027" s="12">
        <f t="shared" si="1684"/>
        <v>11040588</v>
      </c>
      <c r="S1027" s="12"/>
      <c r="T1027" s="12"/>
      <c r="U1027" s="12"/>
      <c r="V1027" s="12"/>
      <c r="W1027" s="12"/>
      <c r="X1027" s="12">
        <f t="shared" si="1681"/>
        <v>11040588</v>
      </c>
      <c r="Y1027" s="9" t="s">
        <v>2245</v>
      </c>
      <c r="Z1027" s="15">
        <v>0</v>
      </c>
      <c r="AA1027" s="15">
        <v>0</v>
      </c>
      <c r="AB1027" s="15">
        <v>0</v>
      </c>
      <c r="AC1027" s="15">
        <v>0</v>
      </c>
      <c r="AD1027" s="41"/>
    </row>
    <row r="1028" spans="1:30" s="6" customFormat="1" ht="93.75" customHeight="1" x14ac:dyDescent="0.25">
      <c r="A1028" s="38">
        <f>IF(OR(D1028=0,D1028=""),"",COUNTA($D$806:D1028))</f>
        <v>203</v>
      </c>
      <c r="B1028" s="9" t="s">
        <v>1771</v>
      </c>
      <c r="C1028" s="11" t="s">
        <v>1772</v>
      </c>
      <c r="D1028" s="15">
        <v>1983</v>
      </c>
      <c r="E1028" s="12">
        <v>27960.3</v>
      </c>
      <c r="F1028" s="12">
        <v>21071.5</v>
      </c>
      <c r="G1028" s="12">
        <v>46.2</v>
      </c>
      <c r="H1028" s="9" t="s">
        <v>497</v>
      </c>
      <c r="I1028" s="9"/>
      <c r="J1028" s="9"/>
      <c r="K1028" s="9"/>
      <c r="L1028" s="12"/>
      <c r="M1028" s="12"/>
      <c r="N1028" s="12"/>
      <c r="O1028" s="12"/>
      <c r="P1028" s="12"/>
      <c r="Q1028" s="12"/>
      <c r="R1028" s="12">
        <f t="shared" ref="R1028:R1029" si="1685">1165*E1028</f>
        <v>32573749.5</v>
      </c>
      <c r="S1028" s="12"/>
      <c r="T1028" s="12"/>
      <c r="U1028" s="12"/>
      <c r="V1028" s="12"/>
      <c r="W1028" s="12"/>
      <c r="X1028" s="12">
        <f t="shared" si="1681"/>
        <v>32573749.5</v>
      </c>
      <c r="Y1028" s="9" t="s">
        <v>2245</v>
      </c>
      <c r="Z1028" s="15">
        <v>0</v>
      </c>
      <c r="AA1028" s="15">
        <v>0</v>
      </c>
      <c r="AB1028" s="15">
        <v>0</v>
      </c>
      <c r="AC1028" s="15">
        <v>0</v>
      </c>
      <c r="AD1028" s="41"/>
    </row>
    <row r="1029" spans="1:30" s="6" customFormat="1" ht="93.75" customHeight="1" x14ac:dyDescent="0.25">
      <c r="A1029" s="38">
        <f>IF(OR(D1029=0,D1029=""),"",COUNTA($D$806:D1029))</f>
        <v>204</v>
      </c>
      <c r="B1029" s="9" t="s">
        <v>1773</v>
      </c>
      <c r="C1029" s="11" t="s">
        <v>1774</v>
      </c>
      <c r="D1029" s="15">
        <v>1984</v>
      </c>
      <c r="E1029" s="12">
        <v>5366.6</v>
      </c>
      <c r="F1029" s="12">
        <v>3822.6</v>
      </c>
      <c r="G1029" s="12">
        <v>0</v>
      </c>
      <c r="H1029" s="9" t="s">
        <v>497</v>
      </c>
      <c r="I1029" s="9"/>
      <c r="J1029" s="9"/>
      <c r="K1029" s="9"/>
      <c r="L1029" s="12"/>
      <c r="M1029" s="12"/>
      <c r="N1029" s="12"/>
      <c r="O1029" s="12"/>
      <c r="P1029" s="12"/>
      <c r="Q1029" s="12"/>
      <c r="R1029" s="12">
        <f t="shared" si="1685"/>
        <v>6252089</v>
      </c>
      <c r="S1029" s="12"/>
      <c r="T1029" s="12"/>
      <c r="U1029" s="12"/>
      <c r="V1029" s="12"/>
      <c r="W1029" s="12"/>
      <c r="X1029" s="12">
        <f t="shared" si="1681"/>
        <v>6252089</v>
      </c>
      <c r="Y1029" s="9" t="s">
        <v>2245</v>
      </c>
      <c r="Z1029" s="15">
        <v>0</v>
      </c>
      <c r="AA1029" s="15">
        <v>0</v>
      </c>
      <c r="AB1029" s="15">
        <v>0</v>
      </c>
      <c r="AC1029" s="15">
        <v>0</v>
      </c>
      <c r="AD1029" s="41"/>
    </row>
    <row r="1030" spans="1:30" s="6" customFormat="1" ht="93.75" customHeight="1" x14ac:dyDescent="0.25">
      <c r="A1030" s="38">
        <f>IF(OR(D1030=0,D1030=""),"",COUNTA($D$806:D1030))</f>
        <v>205</v>
      </c>
      <c r="B1030" s="9" t="s">
        <v>1775</v>
      </c>
      <c r="C1030" s="11" t="s">
        <v>1776</v>
      </c>
      <c r="D1030" s="15">
        <v>1984</v>
      </c>
      <c r="E1030" s="12">
        <v>6205.7</v>
      </c>
      <c r="F1030" s="12">
        <v>4869.3</v>
      </c>
      <c r="G1030" s="12">
        <v>0</v>
      </c>
      <c r="H1030" s="9" t="s">
        <v>1500</v>
      </c>
      <c r="I1030" s="9"/>
      <c r="J1030" s="9"/>
      <c r="K1030" s="9"/>
      <c r="L1030" s="12"/>
      <c r="M1030" s="12"/>
      <c r="N1030" s="12"/>
      <c r="O1030" s="12"/>
      <c r="P1030" s="12"/>
      <c r="Q1030" s="12"/>
      <c r="R1030" s="12">
        <f>799*E1030</f>
        <v>4958354.3</v>
      </c>
      <c r="S1030" s="12"/>
      <c r="T1030" s="12"/>
      <c r="U1030" s="12"/>
      <c r="V1030" s="12"/>
      <c r="W1030" s="12"/>
      <c r="X1030" s="12">
        <f t="shared" si="1681"/>
        <v>4958354.3</v>
      </c>
      <c r="Y1030" s="9" t="s">
        <v>2245</v>
      </c>
      <c r="Z1030" s="15">
        <v>0</v>
      </c>
      <c r="AA1030" s="15">
        <v>0</v>
      </c>
      <c r="AB1030" s="15">
        <v>0</v>
      </c>
      <c r="AC1030" s="15">
        <v>0</v>
      </c>
      <c r="AD1030" s="41"/>
    </row>
    <row r="1031" spans="1:30" s="6" customFormat="1" ht="93.75" customHeight="1" x14ac:dyDescent="0.25">
      <c r="A1031" s="38">
        <f>IF(OR(D1031=0,D1031=""),"",COUNTA($D$806:D1031))</f>
        <v>206</v>
      </c>
      <c r="B1031" s="9" t="s">
        <v>1777</v>
      </c>
      <c r="C1031" s="11" t="s">
        <v>1778</v>
      </c>
      <c r="D1031" s="15">
        <v>1984</v>
      </c>
      <c r="E1031" s="12">
        <v>13970.95</v>
      </c>
      <c r="F1031" s="12">
        <v>9655.9500000000007</v>
      </c>
      <c r="G1031" s="12">
        <v>0</v>
      </c>
      <c r="H1031" s="9" t="s">
        <v>497</v>
      </c>
      <c r="I1031" s="9"/>
      <c r="J1031" s="9"/>
      <c r="K1031" s="9"/>
      <c r="L1031" s="12"/>
      <c r="M1031" s="12"/>
      <c r="N1031" s="12"/>
      <c r="O1031" s="12"/>
      <c r="P1031" s="12"/>
      <c r="Q1031" s="12"/>
      <c r="R1031" s="12">
        <f>1165*E1031</f>
        <v>16276156.75</v>
      </c>
      <c r="S1031" s="12"/>
      <c r="T1031" s="12"/>
      <c r="U1031" s="12"/>
      <c r="V1031" s="12"/>
      <c r="W1031" s="12"/>
      <c r="X1031" s="12">
        <f t="shared" si="1681"/>
        <v>16276156.75</v>
      </c>
      <c r="Y1031" s="9" t="s">
        <v>2245</v>
      </c>
      <c r="Z1031" s="15">
        <v>0</v>
      </c>
      <c r="AA1031" s="15">
        <v>0</v>
      </c>
      <c r="AB1031" s="15">
        <v>0</v>
      </c>
      <c r="AC1031" s="15">
        <v>0</v>
      </c>
      <c r="AD1031" s="41"/>
    </row>
    <row r="1032" spans="1:30" s="6" customFormat="1" ht="93.75" customHeight="1" x14ac:dyDescent="0.25">
      <c r="A1032" s="38">
        <f>IF(OR(D1032=0,D1032=""),"",COUNTA($D$806:D1032))</f>
        <v>207</v>
      </c>
      <c r="B1032" s="9" t="s">
        <v>1779</v>
      </c>
      <c r="C1032" s="11" t="s">
        <v>1780</v>
      </c>
      <c r="D1032" s="15">
        <v>1984</v>
      </c>
      <c r="E1032" s="12">
        <v>3616.6</v>
      </c>
      <c r="F1032" s="12">
        <v>2446.6999999999998</v>
      </c>
      <c r="G1032" s="12">
        <v>0</v>
      </c>
      <c r="H1032" s="9" t="s">
        <v>48</v>
      </c>
      <c r="I1032" s="9"/>
      <c r="J1032" s="9"/>
      <c r="K1032" s="9"/>
      <c r="L1032" s="12">
        <f>677*E1032</f>
        <v>2448438.1999999997</v>
      </c>
      <c r="M1032" s="12">
        <f>1213*E1032</f>
        <v>4386935.8</v>
      </c>
      <c r="N1032" s="12">
        <f>620*E1032</f>
        <v>2242292</v>
      </c>
      <c r="O1032" s="12">
        <f>863*E1032</f>
        <v>3121125.8</v>
      </c>
      <c r="P1032" s="12">
        <f>546*E1032</f>
        <v>1974663.5999999999</v>
      </c>
      <c r="Q1032" s="12"/>
      <c r="R1032" s="12">
        <f>2340*E1032</f>
        <v>8462844</v>
      </c>
      <c r="S1032" s="12">
        <f>297*E1032</f>
        <v>1074130.2</v>
      </c>
      <c r="T1032" s="12">
        <f>2771*E1032</f>
        <v>10021598.6</v>
      </c>
      <c r="U1032" s="12">
        <f>111*E1032</f>
        <v>401442.6</v>
      </c>
      <c r="V1032" s="12">
        <f>35*E1032</f>
        <v>126581</v>
      </c>
      <c r="W1032" s="12">
        <f t="shared" ref="W1032" si="1686">(L1032+M1032+N1032+O1032+P1032+Q1032+R1032+S1032+T1032+U1032)*0.0214</f>
        <v>730456.27511999989</v>
      </c>
      <c r="X1032" s="12">
        <f t="shared" si="1681"/>
        <v>34990508.075119995</v>
      </c>
      <c r="Y1032" s="9" t="s">
        <v>2245</v>
      </c>
      <c r="Z1032" s="15">
        <v>0</v>
      </c>
      <c r="AA1032" s="15">
        <v>0</v>
      </c>
      <c r="AB1032" s="15">
        <v>0</v>
      </c>
      <c r="AC1032" s="15">
        <v>0</v>
      </c>
      <c r="AD1032" s="41"/>
    </row>
    <row r="1033" spans="1:30" s="6" customFormat="1" ht="93.75" customHeight="1" x14ac:dyDescent="0.25">
      <c r="A1033" s="38">
        <f>IF(OR(D1033=0,D1033=""),"",COUNTA($D$806:D1033))</f>
        <v>208</v>
      </c>
      <c r="B1033" s="9" t="s">
        <v>1781</v>
      </c>
      <c r="C1033" s="11" t="s">
        <v>1782</v>
      </c>
      <c r="D1033" s="15">
        <v>1985</v>
      </c>
      <c r="E1033" s="12">
        <v>10975.1</v>
      </c>
      <c r="F1033" s="12">
        <v>7716.2</v>
      </c>
      <c r="G1033" s="12">
        <v>0</v>
      </c>
      <c r="H1033" s="9" t="s">
        <v>497</v>
      </c>
      <c r="I1033" s="9"/>
      <c r="J1033" s="9"/>
      <c r="K1033" s="9"/>
      <c r="L1033" s="12"/>
      <c r="M1033" s="12"/>
      <c r="N1033" s="12"/>
      <c r="O1033" s="12"/>
      <c r="P1033" s="12"/>
      <c r="Q1033" s="12"/>
      <c r="R1033" s="12">
        <f t="shared" ref="R1033:R1035" si="1687">1165*E1033</f>
        <v>12785991.5</v>
      </c>
      <c r="S1033" s="12"/>
      <c r="T1033" s="12"/>
      <c r="U1033" s="12"/>
      <c r="V1033" s="12"/>
      <c r="W1033" s="12"/>
      <c r="X1033" s="12">
        <f t="shared" si="1681"/>
        <v>12785991.5</v>
      </c>
      <c r="Y1033" s="9" t="s">
        <v>2245</v>
      </c>
      <c r="Z1033" s="15">
        <v>0</v>
      </c>
      <c r="AA1033" s="15">
        <v>0</v>
      </c>
      <c r="AB1033" s="15">
        <v>0</v>
      </c>
      <c r="AC1033" s="15">
        <v>0</v>
      </c>
      <c r="AD1033" s="41"/>
    </row>
    <row r="1034" spans="1:30" s="6" customFormat="1" ht="93.75" customHeight="1" x14ac:dyDescent="0.25">
      <c r="A1034" s="38">
        <f>IF(OR(D1034=0,D1034=""),"",COUNTA($D$806:D1034))</f>
        <v>209</v>
      </c>
      <c r="B1034" s="9" t="s">
        <v>1783</v>
      </c>
      <c r="C1034" s="11" t="s">
        <v>1784</v>
      </c>
      <c r="D1034" s="43">
        <v>1986</v>
      </c>
      <c r="E1034" s="44">
        <v>31859.86</v>
      </c>
      <c r="F1034" s="44">
        <v>20234.8</v>
      </c>
      <c r="G1034" s="12">
        <v>1689.2</v>
      </c>
      <c r="H1034" s="9" t="s">
        <v>497</v>
      </c>
      <c r="I1034" s="9"/>
      <c r="J1034" s="9"/>
      <c r="K1034" s="9"/>
      <c r="L1034" s="12"/>
      <c r="M1034" s="12"/>
      <c r="N1034" s="12"/>
      <c r="O1034" s="12"/>
      <c r="P1034" s="12"/>
      <c r="Q1034" s="12"/>
      <c r="R1034" s="12">
        <f t="shared" si="1687"/>
        <v>37116736.899999999</v>
      </c>
      <c r="S1034" s="12"/>
      <c r="T1034" s="12"/>
      <c r="U1034" s="12"/>
      <c r="V1034" s="12"/>
      <c r="W1034" s="12"/>
      <c r="X1034" s="12">
        <f t="shared" si="1681"/>
        <v>37116736.899999999</v>
      </c>
      <c r="Y1034" s="9" t="s">
        <v>2245</v>
      </c>
      <c r="Z1034" s="15">
        <v>0</v>
      </c>
      <c r="AA1034" s="15">
        <v>0</v>
      </c>
      <c r="AB1034" s="15">
        <v>0</v>
      </c>
      <c r="AC1034" s="15">
        <v>0</v>
      </c>
      <c r="AD1034" s="41"/>
    </row>
    <row r="1035" spans="1:30" s="6" customFormat="1" ht="93.75" customHeight="1" x14ac:dyDescent="0.25">
      <c r="A1035" s="38">
        <f>IF(OR(D1035=0,D1035=""),"",COUNTA($D$806:D1035))</f>
        <v>210</v>
      </c>
      <c r="B1035" s="9" t="s">
        <v>1785</v>
      </c>
      <c r="C1035" s="11" t="s">
        <v>1786</v>
      </c>
      <c r="D1035" s="15">
        <v>1986</v>
      </c>
      <c r="E1035" s="12">
        <v>8330.2000000000007</v>
      </c>
      <c r="F1035" s="12">
        <v>5651.1</v>
      </c>
      <c r="G1035" s="12">
        <v>30.5</v>
      </c>
      <c r="H1035" s="9" t="s">
        <v>497</v>
      </c>
      <c r="I1035" s="9"/>
      <c r="J1035" s="9"/>
      <c r="K1035" s="9"/>
      <c r="L1035" s="12"/>
      <c r="M1035" s="12"/>
      <c r="N1035" s="12"/>
      <c r="O1035" s="12"/>
      <c r="P1035" s="12"/>
      <c r="Q1035" s="12"/>
      <c r="R1035" s="12">
        <f t="shared" si="1687"/>
        <v>9704683</v>
      </c>
      <c r="S1035" s="12"/>
      <c r="T1035" s="12"/>
      <c r="U1035" s="12"/>
      <c r="V1035" s="12"/>
      <c r="W1035" s="12"/>
      <c r="X1035" s="12">
        <f t="shared" si="1681"/>
        <v>9704683</v>
      </c>
      <c r="Y1035" s="9" t="s">
        <v>2245</v>
      </c>
      <c r="Z1035" s="15">
        <v>0</v>
      </c>
      <c r="AA1035" s="15">
        <v>0</v>
      </c>
      <c r="AB1035" s="15">
        <v>0</v>
      </c>
      <c r="AC1035" s="15">
        <v>0</v>
      </c>
      <c r="AD1035" s="41"/>
    </row>
    <row r="1036" spans="1:30" s="6" customFormat="1" ht="93.75" customHeight="1" x14ac:dyDescent="0.25">
      <c r="A1036" s="38">
        <f>IF(OR(D1036=0,D1036=""),"",COUNTA($D$806:D1036))</f>
        <v>211</v>
      </c>
      <c r="B1036" s="9" t="s">
        <v>1787</v>
      </c>
      <c r="C1036" s="11" t="s">
        <v>1788</v>
      </c>
      <c r="D1036" s="15">
        <v>1987</v>
      </c>
      <c r="E1036" s="12">
        <v>8505.2000000000007</v>
      </c>
      <c r="F1036" s="12">
        <v>4700.8</v>
      </c>
      <c r="G1036" s="12">
        <v>0</v>
      </c>
      <c r="H1036" s="9" t="s">
        <v>1500</v>
      </c>
      <c r="I1036" s="9"/>
      <c r="J1036" s="9"/>
      <c r="K1036" s="9"/>
      <c r="L1036" s="12"/>
      <c r="M1036" s="12"/>
      <c r="N1036" s="12"/>
      <c r="O1036" s="12"/>
      <c r="P1036" s="12"/>
      <c r="Q1036" s="12"/>
      <c r="R1036" s="12">
        <f t="shared" ref="R1036:R1037" si="1688">799*E1036</f>
        <v>6795654.8000000007</v>
      </c>
      <c r="S1036" s="12"/>
      <c r="T1036" s="12">
        <f>2770*E1036</f>
        <v>23559404.000000004</v>
      </c>
      <c r="U1036" s="12"/>
      <c r="V1036" s="12"/>
      <c r="W1036" s="12"/>
      <c r="X1036" s="12">
        <f t="shared" si="1681"/>
        <v>30355058.800000004</v>
      </c>
      <c r="Y1036" s="9" t="s">
        <v>2245</v>
      </c>
      <c r="Z1036" s="15">
        <v>0</v>
      </c>
      <c r="AA1036" s="15">
        <v>0</v>
      </c>
      <c r="AB1036" s="15">
        <v>0</v>
      </c>
      <c r="AC1036" s="15">
        <v>0</v>
      </c>
      <c r="AD1036" s="41"/>
    </row>
    <row r="1037" spans="1:30" s="6" customFormat="1" ht="93.75" customHeight="1" x14ac:dyDescent="0.25">
      <c r="A1037" s="38">
        <f>IF(OR(D1037=0,D1037=""),"",COUNTA($D$806:D1037))</f>
        <v>212</v>
      </c>
      <c r="B1037" s="9" t="s">
        <v>1789</v>
      </c>
      <c r="C1037" s="11" t="s">
        <v>1790</v>
      </c>
      <c r="D1037" s="15">
        <v>1988</v>
      </c>
      <c r="E1037" s="19">
        <v>5999.4</v>
      </c>
      <c r="F1037" s="19">
        <v>4726.8999999999996</v>
      </c>
      <c r="G1037" s="12">
        <v>1272.5</v>
      </c>
      <c r="H1037" s="9" t="s">
        <v>1500</v>
      </c>
      <c r="I1037" s="9"/>
      <c r="J1037" s="9"/>
      <c r="K1037" s="9"/>
      <c r="L1037" s="12"/>
      <c r="M1037" s="12"/>
      <c r="N1037" s="12"/>
      <c r="O1037" s="12"/>
      <c r="P1037" s="12"/>
      <c r="Q1037" s="12"/>
      <c r="R1037" s="12">
        <f t="shared" si="1688"/>
        <v>4793520.5999999996</v>
      </c>
      <c r="S1037" s="12"/>
      <c r="T1037" s="12">
        <f>2770*E1037</f>
        <v>16618337.999999998</v>
      </c>
      <c r="U1037" s="12"/>
      <c r="V1037" s="12"/>
      <c r="W1037" s="12"/>
      <c r="X1037" s="12">
        <f t="shared" si="1681"/>
        <v>21411858.599999998</v>
      </c>
      <c r="Y1037" s="9" t="s">
        <v>2245</v>
      </c>
      <c r="Z1037" s="15">
        <v>0</v>
      </c>
      <c r="AA1037" s="15">
        <v>0</v>
      </c>
      <c r="AB1037" s="15">
        <v>0</v>
      </c>
      <c r="AC1037" s="15">
        <v>0</v>
      </c>
      <c r="AD1037" s="41"/>
    </row>
    <row r="1038" spans="1:30" s="6" customFormat="1" ht="93.75" customHeight="1" x14ac:dyDescent="0.25">
      <c r="A1038" s="38">
        <f>IF(OR(D1038=0,D1038=""),"",COUNTA($D$806:D1038))</f>
        <v>213</v>
      </c>
      <c r="B1038" s="9" t="s">
        <v>1791</v>
      </c>
      <c r="C1038" s="11" t="s">
        <v>1792</v>
      </c>
      <c r="D1038" s="15">
        <v>1988</v>
      </c>
      <c r="E1038" s="19">
        <v>4105</v>
      </c>
      <c r="F1038" s="19">
        <v>2823.5</v>
      </c>
      <c r="G1038" s="12">
        <v>48.1</v>
      </c>
      <c r="H1038" s="9" t="s">
        <v>48</v>
      </c>
      <c r="I1038" s="9"/>
      <c r="J1038" s="9"/>
      <c r="K1038" s="9"/>
      <c r="L1038" s="12"/>
      <c r="M1038" s="12"/>
      <c r="N1038" s="12"/>
      <c r="O1038" s="12"/>
      <c r="P1038" s="12"/>
      <c r="Q1038" s="12"/>
      <c r="R1038" s="12">
        <f t="shared" ref="R1038:R1040" si="1689">2340*E1038</f>
        <v>9605700</v>
      </c>
      <c r="S1038" s="12"/>
      <c r="T1038" s="12"/>
      <c r="U1038" s="12"/>
      <c r="V1038" s="12"/>
      <c r="W1038" s="12"/>
      <c r="X1038" s="12">
        <f t="shared" si="1681"/>
        <v>9605700</v>
      </c>
      <c r="Y1038" s="9" t="s">
        <v>2245</v>
      </c>
      <c r="Z1038" s="15">
        <v>0</v>
      </c>
      <c r="AA1038" s="15">
        <v>0</v>
      </c>
      <c r="AB1038" s="15">
        <v>0</v>
      </c>
      <c r="AC1038" s="15">
        <v>0</v>
      </c>
      <c r="AD1038" s="41"/>
    </row>
    <row r="1039" spans="1:30" s="6" customFormat="1" ht="93.75" customHeight="1" x14ac:dyDescent="0.25">
      <c r="A1039" s="38">
        <f>IF(OR(D1039=0,D1039=""),"",COUNTA($D$806:D1039))</f>
        <v>214</v>
      </c>
      <c r="B1039" s="9" t="s">
        <v>1793</v>
      </c>
      <c r="C1039" s="11" t="s">
        <v>1794</v>
      </c>
      <c r="D1039" s="15">
        <v>1993</v>
      </c>
      <c r="E1039" s="12">
        <v>9319.9</v>
      </c>
      <c r="F1039" s="12">
        <v>6184.7</v>
      </c>
      <c r="G1039" s="12">
        <v>0</v>
      </c>
      <c r="H1039" s="9" t="s">
        <v>48</v>
      </c>
      <c r="I1039" s="9"/>
      <c r="J1039" s="9"/>
      <c r="K1039" s="9"/>
      <c r="L1039" s="12"/>
      <c r="M1039" s="12"/>
      <c r="N1039" s="12"/>
      <c r="O1039" s="12"/>
      <c r="P1039" s="12"/>
      <c r="Q1039" s="12"/>
      <c r="R1039" s="12">
        <f t="shared" si="1689"/>
        <v>21808566</v>
      </c>
      <c r="S1039" s="12"/>
      <c r="T1039" s="12"/>
      <c r="U1039" s="12"/>
      <c r="V1039" s="12"/>
      <c r="W1039" s="12"/>
      <c r="X1039" s="12">
        <f t="shared" si="1681"/>
        <v>21808566</v>
      </c>
      <c r="Y1039" s="9" t="s">
        <v>2245</v>
      </c>
      <c r="Z1039" s="15">
        <v>0</v>
      </c>
      <c r="AA1039" s="15">
        <v>0</v>
      </c>
      <c r="AB1039" s="15">
        <v>0</v>
      </c>
      <c r="AC1039" s="15">
        <v>0</v>
      </c>
      <c r="AD1039" s="41"/>
    </row>
    <row r="1040" spans="1:30" s="6" customFormat="1" ht="93.75" customHeight="1" x14ac:dyDescent="0.25">
      <c r="A1040" s="38">
        <f>IF(OR(D1040=0,D1040=""),"",COUNTA($D$806:D1040))</f>
        <v>215</v>
      </c>
      <c r="B1040" s="9" t="s">
        <v>1795</v>
      </c>
      <c r="C1040" s="11" t="s">
        <v>1796</v>
      </c>
      <c r="D1040" s="15">
        <v>1994</v>
      </c>
      <c r="E1040" s="12">
        <v>1076.2</v>
      </c>
      <c r="F1040" s="19">
        <v>821</v>
      </c>
      <c r="G1040" s="12">
        <v>0</v>
      </c>
      <c r="H1040" s="9" t="s">
        <v>48</v>
      </c>
      <c r="I1040" s="9"/>
      <c r="J1040" s="9"/>
      <c r="K1040" s="9"/>
      <c r="L1040" s="12"/>
      <c r="M1040" s="12"/>
      <c r="N1040" s="12"/>
      <c r="O1040" s="12"/>
      <c r="P1040" s="12"/>
      <c r="Q1040" s="12"/>
      <c r="R1040" s="12">
        <f t="shared" si="1689"/>
        <v>2518308</v>
      </c>
      <c r="S1040" s="12"/>
      <c r="T1040" s="12"/>
      <c r="U1040" s="12"/>
      <c r="V1040" s="12"/>
      <c r="W1040" s="12"/>
      <c r="X1040" s="12">
        <f t="shared" si="1681"/>
        <v>2518308</v>
      </c>
      <c r="Y1040" s="9" t="s">
        <v>2245</v>
      </c>
      <c r="Z1040" s="15">
        <v>0</v>
      </c>
      <c r="AA1040" s="15">
        <v>0</v>
      </c>
      <c r="AB1040" s="15">
        <v>0</v>
      </c>
      <c r="AC1040" s="15">
        <v>0</v>
      </c>
      <c r="AD1040" s="41"/>
    </row>
    <row r="1041" spans="1:30" s="6" customFormat="1" ht="93.75" customHeight="1" x14ac:dyDescent="0.25">
      <c r="A1041" s="38">
        <f>IF(OR(D1041=0,D1041=""),"",COUNTA($D$806:D1041))</f>
        <v>216</v>
      </c>
      <c r="B1041" s="9" t="s">
        <v>1797</v>
      </c>
      <c r="C1041" s="11" t="s">
        <v>1798</v>
      </c>
      <c r="D1041" s="15">
        <v>2000</v>
      </c>
      <c r="E1041" s="12">
        <v>6558.2</v>
      </c>
      <c r="F1041" s="12">
        <v>5420.9</v>
      </c>
      <c r="G1041" s="12">
        <v>0</v>
      </c>
      <c r="H1041" s="9" t="s">
        <v>1762</v>
      </c>
      <c r="I1041" s="9"/>
      <c r="J1041" s="9"/>
      <c r="K1041" s="9"/>
      <c r="L1041" s="12"/>
      <c r="M1041" s="12"/>
      <c r="N1041" s="12"/>
      <c r="O1041" s="12"/>
      <c r="P1041" s="12"/>
      <c r="Q1041" s="12"/>
      <c r="R1041" s="12">
        <f>799*E1041</f>
        <v>5240001.8</v>
      </c>
      <c r="S1041" s="12"/>
      <c r="T1041" s="12"/>
      <c r="U1041" s="12"/>
      <c r="V1041" s="12"/>
      <c r="W1041" s="12"/>
      <c r="X1041" s="12">
        <f t="shared" si="1681"/>
        <v>5240001.8</v>
      </c>
      <c r="Y1041" s="9" t="s">
        <v>2245</v>
      </c>
      <c r="Z1041" s="15">
        <v>0</v>
      </c>
      <c r="AA1041" s="15">
        <v>0</v>
      </c>
      <c r="AB1041" s="15">
        <v>0</v>
      </c>
      <c r="AC1041" s="15">
        <v>0</v>
      </c>
      <c r="AD1041" s="41"/>
    </row>
    <row r="1042" spans="1:30" s="6" customFormat="1" ht="93.75" customHeight="1" x14ac:dyDescent="0.25">
      <c r="A1042" s="38">
        <f>IF(OR(D1042=0,D1042=""),"",COUNTA($D$806:D1042))</f>
        <v>217</v>
      </c>
      <c r="B1042" s="9" t="s">
        <v>1799</v>
      </c>
      <c r="C1042" s="11" t="s">
        <v>1800</v>
      </c>
      <c r="D1042" s="15">
        <v>2008</v>
      </c>
      <c r="E1042" s="12">
        <v>12971.5</v>
      </c>
      <c r="F1042" s="12">
        <v>10251.5</v>
      </c>
      <c r="G1042" s="12">
        <v>2383.9</v>
      </c>
      <c r="H1042" s="9" t="s">
        <v>1801</v>
      </c>
      <c r="I1042" s="9"/>
      <c r="J1042" s="9"/>
      <c r="K1042" s="9"/>
      <c r="L1042" s="12"/>
      <c r="M1042" s="12"/>
      <c r="N1042" s="12"/>
      <c r="O1042" s="12"/>
      <c r="P1042" s="12"/>
      <c r="Q1042" s="12"/>
      <c r="R1042" s="12">
        <f>1165*E1042</f>
        <v>15111797.5</v>
      </c>
      <c r="S1042" s="12"/>
      <c r="T1042" s="12"/>
      <c r="U1042" s="12"/>
      <c r="V1042" s="12"/>
      <c r="W1042" s="12"/>
      <c r="X1042" s="12">
        <f t="shared" si="1681"/>
        <v>15111797.5</v>
      </c>
      <c r="Y1042" s="9" t="s">
        <v>2245</v>
      </c>
      <c r="Z1042" s="15">
        <v>0</v>
      </c>
      <c r="AA1042" s="15">
        <v>0</v>
      </c>
      <c r="AB1042" s="15">
        <v>0</v>
      </c>
      <c r="AC1042" s="15">
        <v>0</v>
      </c>
      <c r="AD1042" s="41"/>
    </row>
    <row r="1043" spans="1:30" s="6" customFormat="1" ht="93.75" customHeight="1" x14ac:dyDescent="0.25">
      <c r="A1043" s="38" t="str">
        <f>IF(OR(D1043=0,D1043=""),"",COUNTA($D$806:D1043))</f>
        <v/>
      </c>
      <c r="B1043" s="9"/>
      <c r="C1043" s="39"/>
      <c r="D1043" s="15"/>
      <c r="E1043" s="40">
        <f>SUM(E944:E1042)</f>
        <v>667677.45999999973</v>
      </c>
      <c r="F1043" s="40">
        <f t="shared" ref="F1043:G1043" si="1690">SUM(F944:F1042)</f>
        <v>482458.8</v>
      </c>
      <c r="G1043" s="40">
        <f t="shared" si="1690"/>
        <v>17581.7</v>
      </c>
      <c r="H1043" s="9"/>
      <c r="I1043" s="9"/>
      <c r="J1043" s="9"/>
      <c r="K1043" s="9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40">
        <f t="shared" ref="X1043" si="1691">SUM(X944:X1042)</f>
        <v>1218050897.6549597</v>
      </c>
      <c r="Y1043" s="40"/>
      <c r="Z1043" s="40">
        <f t="shared" ref="Z1043" si="1692">SUM(Z944:Z1042)</f>
        <v>0</v>
      </c>
      <c r="AA1043" s="40">
        <f t="shared" ref="AA1043" si="1693">SUM(AA944:AA1042)</f>
        <v>0</v>
      </c>
      <c r="AB1043" s="40">
        <f t="shared" ref="AB1043" si="1694">SUM(AB944:AB1042)</f>
        <v>0</v>
      </c>
      <c r="AC1043" s="40">
        <f t="shared" ref="AC1043" si="1695">SUM(AC944:AC1042)</f>
        <v>0</v>
      </c>
      <c r="AD1043" s="41"/>
    </row>
    <row r="1044" spans="1:30" s="6" customFormat="1" ht="93.75" customHeight="1" x14ac:dyDescent="0.25">
      <c r="A1044" s="38" t="str">
        <f>IF(OR(D1044=0,D1044=""),"",COUNTA($D$806:D1044))</f>
        <v/>
      </c>
      <c r="B1044" s="9"/>
      <c r="C1044" s="39" t="s">
        <v>2229</v>
      </c>
      <c r="D1044" s="15"/>
      <c r="E1044" s="12"/>
      <c r="F1044" s="12"/>
      <c r="G1044" s="12"/>
      <c r="H1044" s="9"/>
      <c r="I1044" s="9"/>
      <c r="J1044" s="9"/>
      <c r="K1044" s="9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  <c r="AB1044" s="12"/>
      <c r="AC1044" s="12"/>
      <c r="AD1044" s="41"/>
    </row>
    <row r="1045" spans="1:30" s="6" customFormat="1" ht="93.75" customHeight="1" x14ac:dyDescent="0.25">
      <c r="A1045" s="38">
        <f>IF(OR(D1045=0,D1045=""),"",COUNTA($D$806:D1045))</f>
        <v>218</v>
      </c>
      <c r="B1045" s="9" t="s">
        <v>1802</v>
      </c>
      <c r="C1045" s="11" t="s">
        <v>1803</v>
      </c>
      <c r="D1045" s="15">
        <v>1976</v>
      </c>
      <c r="E1045" s="12">
        <v>788.6</v>
      </c>
      <c r="F1045" s="12">
        <v>453.9</v>
      </c>
      <c r="G1045" s="12">
        <v>121</v>
      </c>
      <c r="H1045" s="9" t="s">
        <v>36</v>
      </c>
      <c r="I1045" s="9"/>
      <c r="J1045" s="9"/>
      <c r="K1045" s="9"/>
      <c r="L1045" s="12"/>
      <c r="M1045" s="12"/>
      <c r="N1045" s="12"/>
      <c r="O1045" s="12"/>
      <c r="P1045" s="12"/>
      <c r="Q1045" s="12"/>
      <c r="R1045" s="12">
        <f t="shared" ref="R1045:R1050" si="1696">5443*E1045</f>
        <v>4292349.8</v>
      </c>
      <c r="S1045" s="12"/>
      <c r="T1045" s="12"/>
      <c r="U1045" s="12"/>
      <c r="V1045" s="12"/>
      <c r="W1045" s="12"/>
      <c r="X1045" s="12">
        <f t="shared" ref="X1045:X1105" si="1697">L1045+M1045+N1045+O1045+P1045+Q1045+R1045+S1045+T1045+U1045+V1045+W1045</f>
        <v>4292349.8</v>
      </c>
      <c r="Y1045" s="9" t="s">
        <v>2245</v>
      </c>
      <c r="Z1045" s="15">
        <v>0</v>
      </c>
      <c r="AA1045" s="15">
        <v>0</v>
      </c>
      <c r="AB1045" s="15">
        <v>0</v>
      </c>
      <c r="AC1045" s="15">
        <v>0</v>
      </c>
      <c r="AD1045" s="41"/>
    </row>
    <row r="1046" spans="1:30" s="6" customFormat="1" ht="93.75" customHeight="1" x14ac:dyDescent="0.25">
      <c r="A1046" s="38">
        <f>IF(OR(D1046=0,D1046=""),"",COUNTA($D$806:D1046))</f>
        <v>219</v>
      </c>
      <c r="B1046" s="9" t="s">
        <v>1804</v>
      </c>
      <c r="C1046" s="11" t="s">
        <v>1805</v>
      </c>
      <c r="D1046" s="15">
        <v>1977</v>
      </c>
      <c r="E1046" s="12">
        <v>516</v>
      </c>
      <c r="F1046" s="12">
        <v>448.8</v>
      </c>
      <c r="G1046" s="12">
        <v>67.2</v>
      </c>
      <c r="H1046" s="9" t="s">
        <v>99</v>
      </c>
      <c r="I1046" s="9"/>
      <c r="J1046" s="9"/>
      <c r="K1046" s="9"/>
      <c r="L1046" s="12"/>
      <c r="M1046" s="12"/>
      <c r="N1046" s="12"/>
      <c r="O1046" s="12"/>
      <c r="P1046" s="12"/>
      <c r="Q1046" s="12"/>
      <c r="R1046" s="12">
        <f t="shared" si="1696"/>
        <v>2808588</v>
      </c>
      <c r="S1046" s="12"/>
      <c r="T1046" s="12"/>
      <c r="U1046" s="12"/>
      <c r="V1046" s="12"/>
      <c r="W1046" s="12"/>
      <c r="X1046" s="12">
        <f t="shared" si="1697"/>
        <v>2808588</v>
      </c>
      <c r="Y1046" s="9" t="s">
        <v>2245</v>
      </c>
      <c r="Z1046" s="15">
        <v>0</v>
      </c>
      <c r="AA1046" s="15">
        <v>0</v>
      </c>
      <c r="AB1046" s="15">
        <v>0</v>
      </c>
      <c r="AC1046" s="15">
        <v>0</v>
      </c>
      <c r="AD1046" s="41"/>
    </row>
    <row r="1047" spans="1:30" s="6" customFormat="1" ht="93.75" customHeight="1" x14ac:dyDescent="0.25">
      <c r="A1047" s="38">
        <f>IF(OR(D1047=0,D1047=""),"",COUNTA($D$806:D1047))</f>
        <v>220</v>
      </c>
      <c r="B1047" s="9" t="s">
        <v>1806</v>
      </c>
      <c r="C1047" s="11" t="s">
        <v>1807</v>
      </c>
      <c r="D1047" s="15">
        <v>1977</v>
      </c>
      <c r="E1047" s="12">
        <v>891.3</v>
      </c>
      <c r="F1047" s="12">
        <v>789.3</v>
      </c>
      <c r="G1047" s="12">
        <v>102</v>
      </c>
      <c r="H1047" s="9" t="s">
        <v>36</v>
      </c>
      <c r="I1047" s="9"/>
      <c r="J1047" s="9"/>
      <c r="K1047" s="9"/>
      <c r="L1047" s="12"/>
      <c r="M1047" s="12"/>
      <c r="N1047" s="12"/>
      <c r="O1047" s="12"/>
      <c r="P1047" s="12"/>
      <c r="Q1047" s="12"/>
      <c r="R1047" s="12">
        <f t="shared" si="1696"/>
        <v>4851345.8999999994</v>
      </c>
      <c r="S1047" s="12"/>
      <c r="T1047" s="12"/>
      <c r="U1047" s="12"/>
      <c r="V1047" s="12"/>
      <c r="W1047" s="9"/>
      <c r="X1047" s="12">
        <f t="shared" si="1697"/>
        <v>4851345.8999999994</v>
      </c>
      <c r="Y1047" s="9" t="s">
        <v>2245</v>
      </c>
      <c r="Z1047" s="15">
        <v>0</v>
      </c>
      <c r="AA1047" s="15">
        <v>0</v>
      </c>
      <c r="AB1047" s="15">
        <v>0</v>
      </c>
      <c r="AC1047" s="15">
        <v>0</v>
      </c>
      <c r="AD1047" s="41"/>
    </row>
    <row r="1048" spans="1:30" s="6" customFormat="1" ht="93.75" customHeight="1" x14ac:dyDescent="0.25">
      <c r="A1048" s="38">
        <f>IF(OR(D1048=0,D1048=""),"",COUNTA($D$806:D1048))</f>
        <v>221</v>
      </c>
      <c r="B1048" s="9" t="s">
        <v>1808</v>
      </c>
      <c r="C1048" s="11" t="s">
        <v>1809</v>
      </c>
      <c r="D1048" s="15">
        <v>1977</v>
      </c>
      <c r="E1048" s="12">
        <v>307.60000000000002</v>
      </c>
      <c r="F1048" s="12">
        <v>270</v>
      </c>
      <c r="G1048" s="12">
        <v>37.6</v>
      </c>
      <c r="H1048" s="9" t="s">
        <v>39</v>
      </c>
      <c r="I1048" s="9"/>
      <c r="J1048" s="9"/>
      <c r="K1048" s="9"/>
      <c r="L1048" s="12"/>
      <c r="M1048" s="12"/>
      <c r="N1048" s="12"/>
      <c r="O1048" s="12"/>
      <c r="P1048" s="12"/>
      <c r="Q1048" s="12"/>
      <c r="R1048" s="12">
        <f t="shared" si="1696"/>
        <v>1674266.8</v>
      </c>
      <c r="S1048" s="12"/>
      <c r="T1048" s="12"/>
      <c r="U1048" s="12"/>
      <c r="V1048" s="12"/>
      <c r="W1048" s="12"/>
      <c r="X1048" s="12">
        <f t="shared" si="1697"/>
        <v>1674266.8</v>
      </c>
      <c r="Y1048" s="9" t="s">
        <v>2245</v>
      </c>
      <c r="Z1048" s="15">
        <v>0</v>
      </c>
      <c r="AA1048" s="15">
        <v>0</v>
      </c>
      <c r="AB1048" s="15">
        <v>0</v>
      </c>
      <c r="AC1048" s="15">
        <v>0</v>
      </c>
      <c r="AD1048" s="41"/>
    </row>
    <row r="1049" spans="1:30" s="6" customFormat="1" ht="93.75" customHeight="1" x14ac:dyDescent="0.25">
      <c r="A1049" s="38">
        <f>IF(OR(D1049=0,D1049=""),"",COUNTA($D$806:D1049))</f>
        <v>222</v>
      </c>
      <c r="B1049" s="9" t="s">
        <v>1810</v>
      </c>
      <c r="C1049" s="11" t="s">
        <v>1811</v>
      </c>
      <c r="D1049" s="15">
        <v>1979</v>
      </c>
      <c r="E1049" s="12">
        <v>753.9</v>
      </c>
      <c r="F1049" s="12">
        <v>494.4</v>
      </c>
      <c r="G1049" s="12">
        <v>259.5</v>
      </c>
      <c r="H1049" s="9" t="s">
        <v>39</v>
      </c>
      <c r="I1049" s="9"/>
      <c r="J1049" s="9"/>
      <c r="K1049" s="9"/>
      <c r="L1049" s="12"/>
      <c r="M1049" s="12"/>
      <c r="N1049" s="12"/>
      <c r="O1049" s="12"/>
      <c r="P1049" s="12"/>
      <c r="Q1049" s="12"/>
      <c r="R1049" s="12">
        <f t="shared" si="1696"/>
        <v>4103477.6999999997</v>
      </c>
      <c r="S1049" s="12"/>
      <c r="T1049" s="12"/>
      <c r="U1049" s="12"/>
      <c r="V1049" s="12"/>
      <c r="W1049" s="12"/>
      <c r="X1049" s="12">
        <f t="shared" si="1697"/>
        <v>4103477.6999999997</v>
      </c>
      <c r="Y1049" s="9" t="s">
        <v>2245</v>
      </c>
      <c r="Z1049" s="15">
        <v>0</v>
      </c>
      <c r="AA1049" s="15">
        <v>0</v>
      </c>
      <c r="AB1049" s="15">
        <v>0</v>
      </c>
      <c r="AC1049" s="15">
        <v>0</v>
      </c>
      <c r="AD1049" s="41"/>
    </row>
    <row r="1050" spans="1:30" s="6" customFormat="1" ht="93.75" customHeight="1" x14ac:dyDescent="0.25">
      <c r="A1050" s="38">
        <f>IF(OR(D1050=0,D1050=""),"",COUNTA($D$806:D1050))</f>
        <v>223</v>
      </c>
      <c r="B1050" s="9" t="s">
        <v>1812</v>
      </c>
      <c r="C1050" s="11" t="s">
        <v>1813</v>
      </c>
      <c r="D1050" s="15">
        <v>1979</v>
      </c>
      <c r="E1050" s="12">
        <v>838.7</v>
      </c>
      <c r="F1050" s="12">
        <v>762.7</v>
      </c>
      <c r="G1050" s="12">
        <v>76</v>
      </c>
      <c r="H1050" s="9" t="s">
        <v>39</v>
      </c>
      <c r="I1050" s="9"/>
      <c r="J1050" s="9"/>
      <c r="K1050" s="9"/>
      <c r="L1050" s="12"/>
      <c r="M1050" s="12"/>
      <c r="N1050" s="12"/>
      <c r="O1050" s="12"/>
      <c r="P1050" s="12"/>
      <c r="Q1050" s="12"/>
      <c r="R1050" s="12">
        <f t="shared" si="1696"/>
        <v>4565044.1000000006</v>
      </c>
      <c r="S1050" s="12"/>
      <c r="T1050" s="12"/>
      <c r="U1050" s="12"/>
      <c r="V1050" s="12"/>
      <c r="W1050" s="12"/>
      <c r="X1050" s="12">
        <f t="shared" si="1697"/>
        <v>4565044.1000000006</v>
      </c>
      <c r="Y1050" s="9" t="s">
        <v>2245</v>
      </c>
      <c r="Z1050" s="15">
        <v>0</v>
      </c>
      <c r="AA1050" s="15">
        <v>0</v>
      </c>
      <c r="AB1050" s="15">
        <v>0</v>
      </c>
      <c r="AC1050" s="15">
        <v>0</v>
      </c>
      <c r="AD1050" s="41"/>
    </row>
    <row r="1051" spans="1:30" s="6" customFormat="1" ht="93.75" customHeight="1" x14ac:dyDescent="0.25">
      <c r="A1051" s="38">
        <f>IF(OR(D1051=0,D1051=""),"",COUNTA($D$806:D1051))</f>
        <v>224</v>
      </c>
      <c r="B1051" s="9" t="s">
        <v>1814</v>
      </c>
      <c r="C1051" s="11" t="s">
        <v>1815</v>
      </c>
      <c r="D1051" s="15">
        <v>1979</v>
      </c>
      <c r="E1051" s="12">
        <v>5451.42</v>
      </c>
      <c r="F1051" s="12">
        <v>3474.87</v>
      </c>
      <c r="G1051" s="12">
        <v>419</v>
      </c>
      <c r="H1051" s="9" t="s">
        <v>48</v>
      </c>
      <c r="I1051" s="9"/>
      <c r="J1051" s="9"/>
      <c r="K1051" s="9"/>
      <c r="L1051" s="12"/>
      <c r="M1051" s="12"/>
      <c r="N1051" s="12"/>
      <c r="O1051" s="12"/>
      <c r="P1051" s="12"/>
      <c r="Q1051" s="12"/>
      <c r="R1051" s="12">
        <f t="shared" ref="R1051:R1052" si="1698">2340*E1051</f>
        <v>12756322.800000001</v>
      </c>
      <c r="S1051" s="12"/>
      <c r="T1051" s="12"/>
      <c r="U1051" s="12"/>
      <c r="V1051" s="12"/>
      <c r="W1051" s="12"/>
      <c r="X1051" s="12">
        <f t="shared" si="1697"/>
        <v>12756322.800000001</v>
      </c>
      <c r="Y1051" s="9" t="s">
        <v>2245</v>
      </c>
      <c r="Z1051" s="15">
        <v>0</v>
      </c>
      <c r="AA1051" s="15">
        <v>0</v>
      </c>
      <c r="AB1051" s="15">
        <v>0</v>
      </c>
      <c r="AC1051" s="15">
        <v>0</v>
      </c>
      <c r="AD1051" s="41"/>
    </row>
    <row r="1052" spans="1:30" s="6" customFormat="1" ht="93.75" customHeight="1" x14ac:dyDescent="0.25">
      <c r="A1052" s="38">
        <f>IF(OR(D1052=0,D1052=""),"",COUNTA($D$806:D1052))</f>
        <v>225</v>
      </c>
      <c r="B1052" s="9" t="s">
        <v>1816</v>
      </c>
      <c r="C1052" s="11" t="s">
        <v>1817</v>
      </c>
      <c r="D1052" s="15">
        <v>1979</v>
      </c>
      <c r="E1052" s="12">
        <v>5451.42</v>
      </c>
      <c r="F1052" s="12">
        <v>3474.87</v>
      </c>
      <c r="G1052" s="12">
        <v>419</v>
      </c>
      <c r="H1052" s="9" t="s">
        <v>48</v>
      </c>
      <c r="I1052" s="9"/>
      <c r="J1052" s="9"/>
      <c r="K1052" s="9"/>
      <c r="L1052" s="12"/>
      <c r="M1052" s="12"/>
      <c r="N1052" s="12"/>
      <c r="O1052" s="12"/>
      <c r="P1052" s="12"/>
      <c r="Q1052" s="12"/>
      <c r="R1052" s="12">
        <f t="shared" si="1698"/>
        <v>12756322.800000001</v>
      </c>
      <c r="S1052" s="12"/>
      <c r="T1052" s="12"/>
      <c r="U1052" s="12"/>
      <c r="V1052" s="12"/>
      <c r="W1052" s="12"/>
      <c r="X1052" s="12">
        <f t="shared" si="1697"/>
        <v>12756322.800000001</v>
      </c>
      <c r="Y1052" s="9" t="s">
        <v>2245</v>
      </c>
      <c r="Z1052" s="15">
        <v>0</v>
      </c>
      <c r="AA1052" s="15">
        <v>0</v>
      </c>
      <c r="AB1052" s="15">
        <v>0</v>
      </c>
      <c r="AC1052" s="15">
        <v>0</v>
      </c>
      <c r="AD1052" s="41"/>
    </row>
    <row r="1053" spans="1:30" s="6" customFormat="1" ht="93.75" customHeight="1" x14ac:dyDescent="0.25">
      <c r="A1053" s="38">
        <f>IF(OR(D1053=0,D1053=""),"",COUNTA($D$806:D1053))</f>
        <v>226</v>
      </c>
      <c r="B1053" s="9" t="s">
        <v>1818</v>
      </c>
      <c r="C1053" s="11" t="s">
        <v>1819</v>
      </c>
      <c r="D1053" s="15">
        <v>1980</v>
      </c>
      <c r="E1053" s="12">
        <v>970.7</v>
      </c>
      <c r="F1053" s="12">
        <v>881.6</v>
      </c>
      <c r="G1053" s="12">
        <v>89.1</v>
      </c>
      <c r="H1053" s="9" t="s">
        <v>39</v>
      </c>
      <c r="I1053" s="9"/>
      <c r="J1053" s="9"/>
      <c r="K1053" s="9"/>
      <c r="L1053" s="12"/>
      <c r="M1053" s="12"/>
      <c r="N1053" s="12"/>
      <c r="O1053" s="12"/>
      <c r="P1053" s="12"/>
      <c r="Q1053" s="12"/>
      <c r="R1053" s="12">
        <f>5443*E1053</f>
        <v>5283520.1000000006</v>
      </c>
      <c r="S1053" s="12"/>
      <c r="T1053" s="12"/>
      <c r="U1053" s="12"/>
      <c r="V1053" s="12"/>
      <c r="W1053" s="12"/>
      <c r="X1053" s="12">
        <f t="shared" si="1697"/>
        <v>5283520.1000000006</v>
      </c>
      <c r="Y1053" s="9" t="s">
        <v>2245</v>
      </c>
      <c r="Z1053" s="15">
        <v>0</v>
      </c>
      <c r="AA1053" s="15">
        <v>0</v>
      </c>
      <c r="AB1053" s="15">
        <v>0</v>
      </c>
      <c r="AC1053" s="15">
        <v>0</v>
      </c>
      <c r="AD1053" s="41"/>
    </row>
    <row r="1054" spans="1:30" s="6" customFormat="1" ht="93.75" customHeight="1" x14ac:dyDescent="0.25">
      <c r="A1054" s="38">
        <f>IF(OR(D1054=0,D1054=""),"",COUNTA($D$806:D1054))</f>
        <v>227</v>
      </c>
      <c r="B1054" s="9" t="s">
        <v>1820</v>
      </c>
      <c r="C1054" s="11" t="s">
        <v>1821</v>
      </c>
      <c r="D1054" s="15">
        <v>1980</v>
      </c>
      <c r="E1054" s="12">
        <v>5451.42</v>
      </c>
      <c r="F1054" s="12">
        <v>3471.87</v>
      </c>
      <c r="G1054" s="12">
        <v>419</v>
      </c>
      <c r="H1054" s="9" t="s">
        <v>48</v>
      </c>
      <c r="I1054" s="9"/>
      <c r="J1054" s="9"/>
      <c r="K1054" s="9"/>
      <c r="L1054" s="12"/>
      <c r="M1054" s="12"/>
      <c r="N1054" s="12"/>
      <c r="O1054" s="12"/>
      <c r="P1054" s="12"/>
      <c r="Q1054" s="12"/>
      <c r="R1054" s="12">
        <f t="shared" ref="R1054:R1056" si="1699">2340*E1054</f>
        <v>12756322.800000001</v>
      </c>
      <c r="S1054" s="12"/>
      <c r="T1054" s="12"/>
      <c r="U1054" s="12"/>
      <c r="V1054" s="12"/>
      <c r="W1054" s="12"/>
      <c r="X1054" s="12">
        <f t="shared" si="1697"/>
        <v>12756322.800000001</v>
      </c>
      <c r="Y1054" s="9" t="s">
        <v>2245</v>
      </c>
      <c r="Z1054" s="15">
        <v>0</v>
      </c>
      <c r="AA1054" s="15">
        <v>0</v>
      </c>
      <c r="AB1054" s="15">
        <v>0</v>
      </c>
      <c r="AC1054" s="15">
        <v>0</v>
      </c>
      <c r="AD1054" s="41"/>
    </row>
    <row r="1055" spans="1:30" s="6" customFormat="1" ht="93.75" customHeight="1" x14ac:dyDescent="0.25">
      <c r="A1055" s="38">
        <f>IF(OR(D1055=0,D1055=""),"",COUNTA($D$806:D1055))</f>
        <v>228</v>
      </c>
      <c r="B1055" s="9" t="s">
        <v>1822</v>
      </c>
      <c r="C1055" s="11" t="s">
        <v>1823</v>
      </c>
      <c r="D1055" s="15">
        <v>1980</v>
      </c>
      <c r="E1055" s="12">
        <v>5451.42</v>
      </c>
      <c r="F1055" s="12">
        <v>3474.87</v>
      </c>
      <c r="G1055" s="12">
        <v>419</v>
      </c>
      <c r="H1055" s="9" t="s">
        <v>48</v>
      </c>
      <c r="I1055" s="9"/>
      <c r="J1055" s="9"/>
      <c r="K1055" s="9"/>
      <c r="L1055" s="12"/>
      <c r="M1055" s="12"/>
      <c r="N1055" s="12"/>
      <c r="O1055" s="12"/>
      <c r="P1055" s="12"/>
      <c r="Q1055" s="12"/>
      <c r="R1055" s="12">
        <f t="shared" si="1699"/>
        <v>12756322.800000001</v>
      </c>
      <c r="S1055" s="12"/>
      <c r="T1055" s="12"/>
      <c r="U1055" s="12"/>
      <c r="V1055" s="12"/>
      <c r="W1055" s="12"/>
      <c r="X1055" s="12">
        <f t="shared" si="1697"/>
        <v>12756322.800000001</v>
      </c>
      <c r="Y1055" s="9" t="s">
        <v>2245</v>
      </c>
      <c r="Z1055" s="15">
        <v>0</v>
      </c>
      <c r="AA1055" s="15">
        <v>0</v>
      </c>
      <c r="AB1055" s="15">
        <v>0</v>
      </c>
      <c r="AC1055" s="15">
        <v>0</v>
      </c>
      <c r="AD1055" s="41"/>
    </row>
    <row r="1056" spans="1:30" s="6" customFormat="1" ht="93.75" customHeight="1" x14ac:dyDescent="0.25">
      <c r="A1056" s="38">
        <f>IF(OR(D1056=0,D1056=""),"",COUNTA($D$806:D1056))</f>
        <v>229</v>
      </c>
      <c r="B1056" s="9" t="s">
        <v>1824</v>
      </c>
      <c r="C1056" s="11" t="s">
        <v>1825</v>
      </c>
      <c r="D1056" s="15">
        <v>1980</v>
      </c>
      <c r="E1056" s="12">
        <v>5451.42</v>
      </c>
      <c r="F1056" s="12">
        <v>3474.87</v>
      </c>
      <c r="G1056" s="12">
        <v>419</v>
      </c>
      <c r="H1056" s="9" t="s">
        <v>48</v>
      </c>
      <c r="I1056" s="9"/>
      <c r="J1056" s="9"/>
      <c r="K1056" s="9"/>
      <c r="L1056" s="12"/>
      <c r="M1056" s="12"/>
      <c r="N1056" s="12"/>
      <c r="O1056" s="12"/>
      <c r="P1056" s="12"/>
      <c r="Q1056" s="12"/>
      <c r="R1056" s="12">
        <f t="shared" si="1699"/>
        <v>12756322.800000001</v>
      </c>
      <c r="S1056" s="12"/>
      <c r="T1056" s="12"/>
      <c r="U1056" s="12"/>
      <c r="V1056" s="12"/>
      <c r="W1056" s="9"/>
      <c r="X1056" s="12">
        <f t="shared" si="1697"/>
        <v>12756322.800000001</v>
      </c>
      <c r="Y1056" s="9" t="s">
        <v>2245</v>
      </c>
      <c r="Z1056" s="15">
        <v>0</v>
      </c>
      <c r="AA1056" s="15">
        <v>0</v>
      </c>
      <c r="AB1056" s="15">
        <v>0</v>
      </c>
      <c r="AC1056" s="15">
        <v>0</v>
      </c>
      <c r="AD1056" s="41"/>
    </row>
    <row r="1057" spans="1:30" s="6" customFormat="1" ht="93.75" customHeight="1" x14ac:dyDescent="0.25">
      <c r="A1057" s="38">
        <f>IF(OR(D1057=0,D1057=""),"",COUNTA($D$806:D1057))</f>
        <v>230</v>
      </c>
      <c r="B1057" s="9" t="s">
        <v>1826</v>
      </c>
      <c r="C1057" s="11" t="s">
        <v>1827</v>
      </c>
      <c r="D1057" s="15">
        <v>1980</v>
      </c>
      <c r="E1057" s="12">
        <v>1279.8</v>
      </c>
      <c r="F1057" s="12">
        <v>722.7</v>
      </c>
      <c r="G1057" s="12">
        <v>557.1</v>
      </c>
      <c r="H1057" s="9" t="s">
        <v>36</v>
      </c>
      <c r="I1057" s="9"/>
      <c r="J1057" s="9"/>
      <c r="K1057" s="9"/>
      <c r="L1057" s="12"/>
      <c r="M1057" s="12"/>
      <c r="N1057" s="12"/>
      <c r="O1057" s="12"/>
      <c r="P1057" s="12"/>
      <c r="Q1057" s="12"/>
      <c r="R1057" s="12">
        <f t="shared" ref="R1057:R1063" si="1700">5443*E1057</f>
        <v>6965951.3999999994</v>
      </c>
      <c r="S1057" s="12"/>
      <c r="T1057" s="12"/>
      <c r="U1057" s="12"/>
      <c r="V1057" s="12"/>
      <c r="W1057" s="9"/>
      <c r="X1057" s="12">
        <f t="shared" si="1697"/>
        <v>6965951.3999999994</v>
      </c>
      <c r="Y1057" s="9" t="s">
        <v>2245</v>
      </c>
      <c r="Z1057" s="15">
        <v>0</v>
      </c>
      <c r="AA1057" s="15">
        <v>0</v>
      </c>
      <c r="AB1057" s="15">
        <v>0</v>
      </c>
      <c r="AC1057" s="15">
        <v>0</v>
      </c>
      <c r="AD1057" s="41"/>
    </row>
    <row r="1058" spans="1:30" s="6" customFormat="1" ht="93.75" customHeight="1" x14ac:dyDescent="0.25">
      <c r="A1058" s="38">
        <f>IF(OR(D1058=0,D1058=""),"",COUNTA($D$806:D1058))</f>
        <v>231</v>
      </c>
      <c r="B1058" s="9" t="s">
        <v>1828</v>
      </c>
      <c r="C1058" s="47" t="s">
        <v>1829</v>
      </c>
      <c r="D1058" s="48">
        <v>1980</v>
      </c>
      <c r="E1058" s="49">
        <v>1889.4</v>
      </c>
      <c r="F1058" s="49">
        <v>1241.2</v>
      </c>
      <c r="G1058" s="49">
        <v>0</v>
      </c>
      <c r="H1058" s="9" t="s">
        <v>36</v>
      </c>
      <c r="I1058" s="9"/>
      <c r="J1058" s="9"/>
      <c r="K1058" s="9"/>
      <c r="L1058" s="12"/>
      <c r="M1058" s="12"/>
      <c r="N1058" s="12"/>
      <c r="O1058" s="12"/>
      <c r="P1058" s="12"/>
      <c r="Q1058" s="12"/>
      <c r="R1058" s="12">
        <f t="shared" si="1700"/>
        <v>10284004.200000001</v>
      </c>
      <c r="S1058" s="12"/>
      <c r="T1058" s="12"/>
      <c r="U1058" s="12"/>
      <c r="V1058" s="12"/>
      <c r="W1058" s="12"/>
      <c r="X1058" s="12">
        <f t="shared" si="1697"/>
        <v>10284004.200000001</v>
      </c>
      <c r="Y1058" s="9" t="s">
        <v>2245</v>
      </c>
      <c r="Z1058" s="15">
        <v>0</v>
      </c>
      <c r="AA1058" s="15">
        <v>0</v>
      </c>
      <c r="AB1058" s="15">
        <v>0</v>
      </c>
      <c r="AC1058" s="15">
        <v>0</v>
      </c>
      <c r="AD1058" s="41"/>
    </row>
    <row r="1059" spans="1:30" s="6" customFormat="1" ht="93.75" customHeight="1" x14ac:dyDescent="0.25">
      <c r="A1059" s="38">
        <f>IF(OR(D1059=0,D1059=""),"",COUNTA($D$806:D1059))</f>
        <v>232</v>
      </c>
      <c r="B1059" s="9" t="s">
        <v>1830</v>
      </c>
      <c r="C1059" s="11" t="s">
        <v>1831</v>
      </c>
      <c r="D1059" s="15">
        <v>1981</v>
      </c>
      <c r="E1059" s="12">
        <v>624.20000000000005</v>
      </c>
      <c r="F1059" s="12">
        <v>350.2</v>
      </c>
      <c r="G1059" s="12">
        <v>274</v>
      </c>
      <c r="H1059" s="9" t="s">
        <v>39</v>
      </c>
      <c r="I1059" s="9"/>
      <c r="J1059" s="9"/>
      <c r="K1059" s="9"/>
      <c r="L1059" s="12"/>
      <c r="M1059" s="12"/>
      <c r="N1059" s="12"/>
      <c r="O1059" s="12"/>
      <c r="P1059" s="12"/>
      <c r="Q1059" s="12"/>
      <c r="R1059" s="12">
        <f t="shared" si="1700"/>
        <v>3397520.6</v>
      </c>
      <c r="S1059" s="12"/>
      <c r="T1059" s="12"/>
      <c r="U1059" s="12"/>
      <c r="V1059" s="12"/>
      <c r="W1059" s="12"/>
      <c r="X1059" s="12">
        <f t="shared" si="1697"/>
        <v>3397520.6</v>
      </c>
      <c r="Y1059" s="9" t="s">
        <v>2245</v>
      </c>
      <c r="Z1059" s="15">
        <v>0</v>
      </c>
      <c r="AA1059" s="15">
        <v>0</v>
      </c>
      <c r="AB1059" s="15">
        <v>0</v>
      </c>
      <c r="AC1059" s="15">
        <v>0</v>
      </c>
      <c r="AD1059" s="41"/>
    </row>
    <row r="1060" spans="1:30" s="6" customFormat="1" ht="93.75" customHeight="1" x14ac:dyDescent="0.25">
      <c r="A1060" s="38">
        <f>IF(OR(D1060=0,D1060=""),"",COUNTA($D$806:D1060))</f>
        <v>233</v>
      </c>
      <c r="B1060" s="9" t="s">
        <v>1832</v>
      </c>
      <c r="C1060" s="11" t="s">
        <v>1833</v>
      </c>
      <c r="D1060" s="15">
        <v>1981</v>
      </c>
      <c r="E1060" s="12">
        <v>2022.8</v>
      </c>
      <c r="F1060" s="12">
        <v>1256.0999999999999</v>
      </c>
      <c r="G1060" s="12">
        <v>679.1</v>
      </c>
      <c r="H1060" s="9" t="s">
        <v>36</v>
      </c>
      <c r="I1060" s="9"/>
      <c r="J1060" s="9"/>
      <c r="K1060" s="9"/>
      <c r="L1060" s="12"/>
      <c r="M1060" s="12"/>
      <c r="N1060" s="12"/>
      <c r="O1060" s="12"/>
      <c r="P1060" s="12"/>
      <c r="Q1060" s="12"/>
      <c r="R1060" s="12">
        <f t="shared" si="1700"/>
        <v>11010100.4</v>
      </c>
      <c r="S1060" s="12"/>
      <c r="T1060" s="12"/>
      <c r="U1060" s="12"/>
      <c r="V1060" s="12"/>
      <c r="W1060" s="12"/>
      <c r="X1060" s="12">
        <f t="shared" si="1697"/>
        <v>11010100.4</v>
      </c>
      <c r="Y1060" s="9" t="s">
        <v>2245</v>
      </c>
      <c r="Z1060" s="15">
        <v>0</v>
      </c>
      <c r="AA1060" s="15">
        <v>0</v>
      </c>
      <c r="AB1060" s="15">
        <v>0</v>
      </c>
      <c r="AC1060" s="15">
        <v>0</v>
      </c>
      <c r="AD1060" s="41"/>
    </row>
    <row r="1061" spans="1:30" s="6" customFormat="1" ht="93.75" customHeight="1" x14ac:dyDescent="0.25">
      <c r="A1061" s="38">
        <f>IF(OR(D1061=0,D1061=""),"",COUNTA($D$806:D1061))</f>
        <v>234</v>
      </c>
      <c r="B1061" s="9" t="s">
        <v>1834</v>
      </c>
      <c r="C1061" s="11" t="s">
        <v>1835</v>
      </c>
      <c r="D1061" s="15">
        <v>1981</v>
      </c>
      <c r="E1061" s="12">
        <v>977</v>
      </c>
      <c r="F1061" s="12">
        <v>887.9</v>
      </c>
      <c r="G1061" s="12">
        <v>89.1</v>
      </c>
      <c r="H1061" s="9" t="s">
        <v>39</v>
      </c>
      <c r="I1061" s="9"/>
      <c r="J1061" s="9"/>
      <c r="K1061" s="9"/>
      <c r="L1061" s="12"/>
      <c r="M1061" s="12"/>
      <c r="N1061" s="12"/>
      <c r="O1061" s="12"/>
      <c r="P1061" s="12"/>
      <c r="Q1061" s="12"/>
      <c r="R1061" s="12">
        <f t="shared" si="1700"/>
        <v>5317811</v>
      </c>
      <c r="S1061" s="12"/>
      <c r="T1061" s="12"/>
      <c r="U1061" s="12"/>
      <c r="V1061" s="12"/>
      <c r="W1061" s="12"/>
      <c r="X1061" s="12">
        <f t="shared" si="1697"/>
        <v>5317811</v>
      </c>
      <c r="Y1061" s="9" t="s">
        <v>2245</v>
      </c>
      <c r="Z1061" s="15">
        <v>0</v>
      </c>
      <c r="AA1061" s="15">
        <v>0</v>
      </c>
      <c r="AB1061" s="15">
        <v>0</v>
      </c>
      <c r="AC1061" s="15">
        <v>0</v>
      </c>
      <c r="AD1061" s="41"/>
    </row>
    <row r="1062" spans="1:30" s="6" customFormat="1" ht="93.75" customHeight="1" x14ac:dyDescent="0.25">
      <c r="A1062" s="38">
        <f>IF(OR(D1062=0,D1062=""),"",COUNTA($D$806:D1062))</f>
        <v>235</v>
      </c>
      <c r="B1062" s="9" t="s">
        <v>1836</v>
      </c>
      <c r="C1062" s="11" t="s">
        <v>1837</v>
      </c>
      <c r="D1062" s="15">
        <v>1981</v>
      </c>
      <c r="E1062" s="12">
        <v>966.4</v>
      </c>
      <c r="F1062" s="12">
        <v>877.3</v>
      </c>
      <c r="G1062" s="12">
        <v>89.1</v>
      </c>
      <c r="H1062" s="9" t="s">
        <v>39</v>
      </c>
      <c r="I1062" s="9"/>
      <c r="J1062" s="9"/>
      <c r="K1062" s="9"/>
      <c r="L1062" s="12"/>
      <c r="M1062" s="12"/>
      <c r="N1062" s="12"/>
      <c r="O1062" s="12"/>
      <c r="P1062" s="12"/>
      <c r="Q1062" s="12"/>
      <c r="R1062" s="12">
        <f t="shared" si="1700"/>
        <v>5260115.2</v>
      </c>
      <c r="S1062" s="12"/>
      <c r="T1062" s="12"/>
      <c r="U1062" s="12"/>
      <c r="V1062" s="12"/>
      <c r="W1062" s="12"/>
      <c r="X1062" s="12">
        <f t="shared" si="1697"/>
        <v>5260115.2</v>
      </c>
      <c r="Y1062" s="9" t="s">
        <v>2245</v>
      </c>
      <c r="Z1062" s="15">
        <v>0</v>
      </c>
      <c r="AA1062" s="15">
        <v>0</v>
      </c>
      <c r="AB1062" s="15">
        <v>0</v>
      </c>
      <c r="AC1062" s="15">
        <v>0</v>
      </c>
      <c r="AD1062" s="41"/>
    </row>
    <row r="1063" spans="1:30" s="6" customFormat="1" ht="93.75" customHeight="1" x14ac:dyDescent="0.25">
      <c r="A1063" s="38">
        <f>IF(OR(D1063=0,D1063=""),"",COUNTA($D$806:D1063))</f>
        <v>236</v>
      </c>
      <c r="B1063" s="9" t="s">
        <v>1838</v>
      </c>
      <c r="C1063" s="11" t="s">
        <v>1839</v>
      </c>
      <c r="D1063" s="15">
        <v>1981</v>
      </c>
      <c r="E1063" s="12">
        <v>826.1</v>
      </c>
      <c r="F1063" s="12">
        <v>762.1</v>
      </c>
      <c r="G1063" s="12">
        <v>64</v>
      </c>
      <c r="H1063" s="9" t="s">
        <v>39</v>
      </c>
      <c r="I1063" s="9"/>
      <c r="J1063" s="9"/>
      <c r="K1063" s="9"/>
      <c r="L1063" s="12"/>
      <c r="M1063" s="12"/>
      <c r="N1063" s="12"/>
      <c r="O1063" s="12"/>
      <c r="P1063" s="12"/>
      <c r="Q1063" s="12"/>
      <c r="R1063" s="12">
        <f t="shared" si="1700"/>
        <v>4496462.3</v>
      </c>
      <c r="S1063" s="12"/>
      <c r="T1063" s="12"/>
      <c r="U1063" s="12"/>
      <c r="V1063" s="12"/>
      <c r="W1063" s="12"/>
      <c r="X1063" s="12">
        <f t="shared" si="1697"/>
        <v>4496462.3</v>
      </c>
      <c r="Y1063" s="9" t="s">
        <v>2245</v>
      </c>
      <c r="Z1063" s="15">
        <v>0</v>
      </c>
      <c r="AA1063" s="15">
        <v>0</v>
      </c>
      <c r="AB1063" s="15">
        <v>0</v>
      </c>
      <c r="AC1063" s="15">
        <v>0</v>
      </c>
      <c r="AD1063" s="41"/>
    </row>
    <row r="1064" spans="1:30" s="6" customFormat="1" ht="93.75" customHeight="1" x14ac:dyDescent="0.25">
      <c r="A1064" s="38">
        <f>IF(OR(D1064=0,D1064=""),"",COUNTA($D$806:D1064))</f>
        <v>237</v>
      </c>
      <c r="B1064" s="9" t="s">
        <v>1840</v>
      </c>
      <c r="C1064" s="11" t="s">
        <v>1841</v>
      </c>
      <c r="D1064" s="15">
        <v>1981</v>
      </c>
      <c r="E1064" s="12">
        <v>733.5</v>
      </c>
      <c r="F1064" s="12">
        <v>373</v>
      </c>
      <c r="G1064" s="12">
        <v>360.5</v>
      </c>
      <c r="H1064" s="9" t="s">
        <v>102</v>
      </c>
      <c r="I1064" s="9"/>
      <c r="J1064" s="9"/>
      <c r="K1064" s="9"/>
      <c r="L1064" s="12"/>
      <c r="M1064" s="12"/>
      <c r="N1064" s="12"/>
      <c r="O1064" s="12"/>
      <c r="P1064" s="12"/>
      <c r="Q1064" s="12"/>
      <c r="R1064" s="12">
        <f t="shared" ref="R1064:R1065" si="1701">2340*E1064</f>
        <v>1716390</v>
      </c>
      <c r="S1064" s="12"/>
      <c r="T1064" s="12"/>
      <c r="U1064" s="12"/>
      <c r="V1064" s="12"/>
      <c r="W1064" s="9"/>
      <c r="X1064" s="12">
        <f t="shared" si="1697"/>
        <v>1716390</v>
      </c>
      <c r="Y1064" s="9" t="s">
        <v>2245</v>
      </c>
      <c r="Z1064" s="15">
        <v>0</v>
      </c>
      <c r="AA1064" s="15">
        <v>0</v>
      </c>
      <c r="AB1064" s="15">
        <v>0</v>
      </c>
      <c r="AC1064" s="15">
        <v>0</v>
      </c>
      <c r="AD1064" s="41"/>
    </row>
    <row r="1065" spans="1:30" s="6" customFormat="1" ht="93.75" customHeight="1" x14ac:dyDescent="0.25">
      <c r="A1065" s="38">
        <f>IF(OR(D1065=0,D1065=""),"",COUNTA($D$806:D1065))</f>
        <v>238</v>
      </c>
      <c r="B1065" s="9" t="s">
        <v>1842</v>
      </c>
      <c r="C1065" s="11" t="s">
        <v>1843</v>
      </c>
      <c r="D1065" s="15">
        <v>1981</v>
      </c>
      <c r="E1065" s="12">
        <v>725.6</v>
      </c>
      <c r="F1065" s="12">
        <v>373</v>
      </c>
      <c r="G1065" s="12">
        <v>352.6</v>
      </c>
      <c r="H1065" s="9" t="s">
        <v>102</v>
      </c>
      <c r="I1065" s="9"/>
      <c r="J1065" s="9"/>
      <c r="K1065" s="9"/>
      <c r="L1065" s="12"/>
      <c r="M1065" s="12"/>
      <c r="N1065" s="12"/>
      <c r="O1065" s="12"/>
      <c r="P1065" s="12"/>
      <c r="Q1065" s="12"/>
      <c r="R1065" s="12">
        <f t="shared" si="1701"/>
        <v>1697904</v>
      </c>
      <c r="S1065" s="12"/>
      <c r="T1065" s="12"/>
      <c r="U1065" s="12"/>
      <c r="V1065" s="12"/>
      <c r="W1065" s="12"/>
      <c r="X1065" s="12">
        <f t="shared" si="1697"/>
        <v>1697904</v>
      </c>
      <c r="Y1065" s="9" t="s">
        <v>2245</v>
      </c>
      <c r="Z1065" s="15">
        <v>0</v>
      </c>
      <c r="AA1065" s="15">
        <v>0</v>
      </c>
      <c r="AB1065" s="15">
        <v>0</v>
      </c>
      <c r="AC1065" s="15">
        <v>0</v>
      </c>
      <c r="AD1065" s="41"/>
    </row>
    <row r="1066" spans="1:30" s="6" customFormat="1" ht="93.75" customHeight="1" x14ac:dyDescent="0.25">
      <c r="A1066" s="38">
        <f>IF(OR(D1066=0,D1066=""),"",COUNTA($D$806:D1066))</f>
        <v>239</v>
      </c>
      <c r="B1066" s="9" t="s">
        <v>1844</v>
      </c>
      <c r="C1066" s="11" t="s">
        <v>1845</v>
      </c>
      <c r="D1066" s="15">
        <v>1982</v>
      </c>
      <c r="E1066" s="12">
        <v>1359.5</v>
      </c>
      <c r="F1066" s="12">
        <v>1359.5</v>
      </c>
      <c r="G1066" s="12">
        <v>546</v>
      </c>
      <c r="H1066" s="9" t="s">
        <v>36</v>
      </c>
      <c r="I1066" s="9"/>
      <c r="J1066" s="9"/>
      <c r="K1066" s="9"/>
      <c r="L1066" s="12"/>
      <c r="M1066" s="12"/>
      <c r="N1066" s="12"/>
      <c r="O1066" s="12"/>
      <c r="P1066" s="12"/>
      <c r="Q1066" s="12"/>
      <c r="R1066" s="12">
        <f>5443*E1066</f>
        <v>7399758.5</v>
      </c>
      <c r="S1066" s="12"/>
      <c r="T1066" s="12"/>
      <c r="U1066" s="12"/>
      <c r="V1066" s="12"/>
      <c r="W1066" s="12"/>
      <c r="X1066" s="12">
        <f t="shared" si="1697"/>
        <v>7399758.5</v>
      </c>
      <c r="Y1066" s="9" t="s">
        <v>2245</v>
      </c>
      <c r="Z1066" s="15">
        <v>0</v>
      </c>
      <c r="AA1066" s="15">
        <v>0</v>
      </c>
      <c r="AB1066" s="15">
        <v>0</v>
      </c>
      <c r="AC1066" s="15">
        <v>0</v>
      </c>
      <c r="AD1066" s="41"/>
    </row>
    <row r="1067" spans="1:30" s="6" customFormat="1" ht="93.75" customHeight="1" x14ac:dyDescent="0.25">
      <c r="A1067" s="38">
        <f>IF(OR(D1067=0,D1067=""),"",COUNTA($D$806:D1067))</f>
        <v>240</v>
      </c>
      <c r="B1067" s="9" t="s">
        <v>1846</v>
      </c>
      <c r="C1067" s="11" t="s">
        <v>1847</v>
      </c>
      <c r="D1067" s="15">
        <v>1982</v>
      </c>
      <c r="E1067" s="12">
        <v>5496</v>
      </c>
      <c r="F1067" s="12">
        <v>4068</v>
      </c>
      <c r="G1067" s="12">
        <v>1516</v>
      </c>
      <c r="H1067" s="9" t="s">
        <v>48</v>
      </c>
      <c r="I1067" s="9"/>
      <c r="J1067" s="9"/>
      <c r="K1067" s="9"/>
      <c r="L1067" s="12"/>
      <c r="M1067" s="12"/>
      <c r="N1067" s="12"/>
      <c r="O1067" s="12"/>
      <c r="P1067" s="12"/>
      <c r="Q1067" s="12"/>
      <c r="R1067" s="12">
        <f t="shared" ref="R1067:R1070" si="1702">2340*E1067</f>
        <v>12860640</v>
      </c>
      <c r="S1067" s="12"/>
      <c r="T1067" s="12"/>
      <c r="U1067" s="12"/>
      <c r="V1067" s="12"/>
      <c r="W1067" s="12"/>
      <c r="X1067" s="12">
        <f t="shared" si="1697"/>
        <v>12860640</v>
      </c>
      <c r="Y1067" s="9" t="s">
        <v>2245</v>
      </c>
      <c r="Z1067" s="15">
        <v>0</v>
      </c>
      <c r="AA1067" s="15">
        <v>0</v>
      </c>
      <c r="AB1067" s="15">
        <v>0</v>
      </c>
      <c r="AC1067" s="15">
        <v>0</v>
      </c>
      <c r="AD1067" s="41"/>
    </row>
    <row r="1068" spans="1:30" s="6" customFormat="1" ht="93.75" customHeight="1" x14ac:dyDescent="0.25">
      <c r="A1068" s="38">
        <f>IF(OR(D1068=0,D1068=""),"",COUNTA($D$806:D1068))</f>
        <v>241</v>
      </c>
      <c r="B1068" s="9" t="s">
        <v>1848</v>
      </c>
      <c r="C1068" s="11" t="s">
        <v>1849</v>
      </c>
      <c r="D1068" s="15">
        <v>1982</v>
      </c>
      <c r="E1068" s="12">
        <v>1905.6</v>
      </c>
      <c r="F1068" s="12">
        <v>1785.6</v>
      </c>
      <c r="G1068" s="12">
        <v>120</v>
      </c>
      <c r="H1068" s="9" t="s">
        <v>102</v>
      </c>
      <c r="I1068" s="9"/>
      <c r="J1068" s="9"/>
      <c r="K1068" s="9"/>
      <c r="L1068" s="12"/>
      <c r="M1068" s="12"/>
      <c r="N1068" s="12"/>
      <c r="O1068" s="12"/>
      <c r="P1068" s="12"/>
      <c r="Q1068" s="12"/>
      <c r="R1068" s="12">
        <f t="shared" si="1702"/>
        <v>4459104</v>
      </c>
      <c r="S1068" s="12"/>
      <c r="T1068" s="12"/>
      <c r="U1068" s="12"/>
      <c r="V1068" s="12"/>
      <c r="W1068" s="12"/>
      <c r="X1068" s="12">
        <f t="shared" si="1697"/>
        <v>4459104</v>
      </c>
      <c r="Y1068" s="9" t="s">
        <v>2245</v>
      </c>
      <c r="Z1068" s="15">
        <v>0</v>
      </c>
      <c r="AA1068" s="15">
        <v>0</v>
      </c>
      <c r="AB1068" s="15">
        <v>0</v>
      </c>
      <c r="AC1068" s="15">
        <v>0</v>
      </c>
      <c r="AD1068" s="41"/>
    </row>
    <row r="1069" spans="1:30" s="6" customFormat="1" ht="93.75" customHeight="1" x14ac:dyDescent="0.25">
      <c r="A1069" s="38">
        <f>IF(OR(D1069=0,D1069=""),"",COUNTA($D$806:D1069))</f>
        <v>242</v>
      </c>
      <c r="B1069" s="9" t="s">
        <v>1850</v>
      </c>
      <c r="C1069" s="11" t="s">
        <v>1851</v>
      </c>
      <c r="D1069" s="15">
        <v>1982</v>
      </c>
      <c r="E1069" s="12">
        <v>728.4</v>
      </c>
      <c r="F1069" s="12">
        <v>373</v>
      </c>
      <c r="G1069" s="12">
        <v>355.4</v>
      </c>
      <c r="H1069" s="9" t="s">
        <v>102</v>
      </c>
      <c r="I1069" s="9"/>
      <c r="J1069" s="9"/>
      <c r="K1069" s="9"/>
      <c r="L1069" s="12"/>
      <c r="M1069" s="12"/>
      <c r="N1069" s="12"/>
      <c r="O1069" s="12"/>
      <c r="P1069" s="12"/>
      <c r="Q1069" s="12"/>
      <c r="R1069" s="12">
        <f t="shared" si="1702"/>
        <v>1704456</v>
      </c>
      <c r="S1069" s="12"/>
      <c r="T1069" s="12"/>
      <c r="U1069" s="12"/>
      <c r="V1069" s="12"/>
      <c r="W1069" s="12"/>
      <c r="X1069" s="12">
        <f t="shared" si="1697"/>
        <v>1704456</v>
      </c>
      <c r="Y1069" s="9" t="s">
        <v>2245</v>
      </c>
      <c r="Z1069" s="15">
        <v>0</v>
      </c>
      <c r="AA1069" s="15">
        <v>0</v>
      </c>
      <c r="AB1069" s="15">
        <v>0</v>
      </c>
      <c r="AC1069" s="15">
        <v>0</v>
      </c>
      <c r="AD1069" s="41"/>
    </row>
    <row r="1070" spans="1:30" s="6" customFormat="1" ht="93.75" customHeight="1" x14ac:dyDescent="0.25">
      <c r="A1070" s="38">
        <f>IF(OR(D1070=0,D1070=""),"",COUNTA($D$806:D1070))</f>
        <v>243</v>
      </c>
      <c r="B1070" s="9" t="s">
        <v>1852</v>
      </c>
      <c r="C1070" s="11" t="s">
        <v>1853</v>
      </c>
      <c r="D1070" s="15">
        <v>1982</v>
      </c>
      <c r="E1070" s="12">
        <v>747.2</v>
      </c>
      <c r="F1070" s="12">
        <v>373</v>
      </c>
      <c r="G1070" s="12">
        <v>374.2</v>
      </c>
      <c r="H1070" s="9" t="s">
        <v>102</v>
      </c>
      <c r="I1070" s="9"/>
      <c r="J1070" s="9"/>
      <c r="K1070" s="9"/>
      <c r="L1070" s="12"/>
      <c r="M1070" s="12"/>
      <c r="N1070" s="12"/>
      <c r="O1070" s="12"/>
      <c r="P1070" s="12"/>
      <c r="Q1070" s="12"/>
      <c r="R1070" s="12">
        <f t="shared" si="1702"/>
        <v>1748448</v>
      </c>
      <c r="S1070" s="12"/>
      <c r="T1070" s="12"/>
      <c r="U1070" s="12"/>
      <c r="V1070" s="12"/>
      <c r="W1070" s="12"/>
      <c r="X1070" s="12">
        <f t="shared" si="1697"/>
        <v>1748448</v>
      </c>
      <c r="Y1070" s="9" t="s">
        <v>2245</v>
      </c>
      <c r="Z1070" s="15">
        <v>0</v>
      </c>
      <c r="AA1070" s="15">
        <v>0</v>
      </c>
      <c r="AB1070" s="15">
        <v>0</v>
      </c>
      <c r="AC1070" s="15">
        <v>0</v>
      </c>
      <c r="AD1070" s="41"/>
    </row>
    <row r="1071" spans="1:30" s="6" customFormat="1" ht="93.75" customHeight="1" x14ac:dyDescent="0.25">
      <c r="A1071" s="38">
        <f>IF(OR(D1071=0,D1071=""),"",COUNTA($D$806:D1071))</f>
        <v>244</v>
      </c>
      <c r="B1071" s="9" t="s">
        <v>1854</v>
      </c>
      <c r="C1071" s="11" t="s">
        <v>1855</v>
      </c>
      <c r="D1071" s="15">
        <v>1983</v>
      </c>
      <c r="E1071" s="12">
        <v>1425.3</v>
      </c>
      <c r="F1071" s="12">
        <v>874.4</v>
      </c>
      <c r="G1071" s="12">
        <v>117.2</v>
      </c>
      <c r="H1071" s="9" t="s">
        <v>39</v>
      </c>
      <c r="I1071" s="9"/>
      <c r="J1071" s="9"/>
      <c r="K1071" s="9"/>
      <c r="L1071" s="12"/>
      <c r="M1071" s="12"/>
      <c r="N1071" s="12"/>
      <c r="O1071" s="12"/>
      <c r="P1071" s="12"/>
      <c r="Q1071" s="12"/>
      <c r="R1071" s="12">
        <f t="shared" ref="R1071:R1073" si="1703">5443*E1071</f>
        <v>7757907.8999999994</v>
      </c>
      <c r="S1071" s="12">
        <f t="shared" ref="S1071:S1072" si="1704">190*E1071</f>
        <v>270807</v>
      </c>
      <c r="T1071" s="12"/>
      <c r="U1071" s="12"/>
      <c r="V1071" s="12"/>
      <c r="W1071" s="9"/>
      <c r="X1071" s="12">
        <f t="shared" si="1697"/>
        <v>8028714.8999999994</v>
      </c>
      <c r="Y1071" s="9" t="s">
        <v>2245</v>
      </c>
      <c r="Z1071" s="15">
        <v>0</v>
      </c>
      <c r="AA1071" s="15">
        <v>0</v>
      </c>
      <c r="AB1071" s="15">
        <v>0</v>
      </c>
      <c r="AC1071" s="15">
        <v>0</v>
      </c>
      <c r="AD1071" s="41"/>
    </row>
    <row r="1072" spans="1:30" s="6" customFormat="1" ht="93.75" customHeight="1" x14ac:dyDescent="0.25">
      <c r="A1072" s="38">
        <f>IF(OR(D1072=0,D1072=""),"",COUNTA($D$806:D1072))</f>
        <v>245</v>
      </c>
      <c r="B1072" s="9" t="s">
        <v>1856</v>
      </c>
      <c r="C1072" s="11" t="s">
        <v>1857</v>
      </c>
      <c r="D1072" s="15">
        <v>1983</v>
      </c>
      <c r="E1072" s="12">
        <v>877.7</v>
      </c>
      <c r="F1072" s="12">
        <v>799.7</v>
      </c>
      <c r="G1072" s="12">
        <v>91.3</v>
      </c>
      <c r="H1072" s="9" t="s">
        <v>39</v>
      </c>
      <c r="I1072" s="9"/>
      <c r="J1072" s="9"/>
      <c r="K1072" s="9"/>
      <c r="L1072" s="12"/>
      <c r="M1072" s="12"/>
      <c r="N1072" s="12"/>
      <c r="O1072" s="12"/>
      <c r="P1072" s="12"/>
      <c r="Q1072" s="12"/>
      <c r="R1072" s="12">
        <f t="shared" si="1703"/>
        <v>4777321.1000000006</v>
      </c>
      <c r="S1072" s="12">
        <f t="shared" si="1704"/>
        <v>166763</v>
      </c>
      <c r="T1072" s="12"/>
      <c r="U1072" s="12"/>
      <c r="V1072" s="12"/>
      <c r="W1072" s="12"/>
      <c r="X1072" s="12">
        <f t="shared" si="1697"/>
        <v>4944084.1000000006</v>
      </c>
      <c r="Y1072" s="9" t="s">
        <v>2245</v>
      </c>
      <c r="Z1072" s="15">
        <v>0</v>
      </c>
      <c r="AA1072" s="15">
        <v>0</v>
      </c>
      <c r="AB1072" s="15">
        <v>0</v>
      </c>
      <c r="AC1072" s="15">
        <v>0</v>
      </c>
      <c r="AD1072" s="41"/>
    </row>
    <row r="1073" spans="1:30" s="6" customFormat="1" ht="93.75" customHeight="1" x14ac:dyDescent="0.25">
      <c r="A1073" s="38">
        <f>IF(OR(D1073=0,D1073=""),"",COUNTA($D$806:D1073))</f>
        <v>246</v>
      </c>
      <c r="B1073" s="9" t="s">
        <v>1858</v>
      </c>
      <c r="C1073" s="11" t="s">
        <v>1859</v>
      </c>
      <c r="D1073" s="15">
        <v>1983</v>
      </c>
      <c r="E1073" s="12">
        <v>609.70000000000005</v>
      </c>
      <c r="F1073" s="12">
        <v>574.70000000000005</v>
      </c>
      <c r="G1073" s="12">
        <v>35</v>
      </c>
      <c r="H1073" s="9" t="s">
        <v>39</v>
      </c>
      <c r="I1073" s="9"/>
      <c r="J1073" s="9"/>
      <c r="K1073" s="9"/>
      <c r="L1073" s="12"/>
      <c r="M1073" s="12"/>
      <c r="N1073" s="12"/>
      <c r="O1073" s="12"/>
      <c r="P1073" s="12"/>
      <c r="Q1073" s="12"/>
      <c r="R1073" s="12">
        <f t="shared" si="1703"/>
        <v>3318597.1</v>
      </c>
      <c r="S1073" s="12"/>
      <c r="T1073" s="12"/>
      <c r="U1073" s="12"/>
      <c r="V1073" s="12"/>
      <c r="W1073" s="12"/>
      <c r="X1073" s="12">
        <f t="shared" si="1697"/>
        <v>3318597.1</v>
      </c>
      <c r="Y1073" s="9" t="s">
        <v>2245</v>
      </c>
      <c r="Z1073" s="15">
        <v>0</v>
      </c>
      <c r="AA1073" s="15">
        <v>0</v>
      </c>
      <c r="AB1073" s="15">
        <v>0</v>
      </c>
      <c r="AC1073" s="15">
        <v>0</v>
      </c>
      <c r="AD1073" s="41"/>
    </row>
    <row r="1074" spans="1:30" s="6" customFormat="1" ht="93.75" customHeight="1" x14ac:dyDescent="0.25">
      <c r="A1074" s="38">
        <f>IF(OR(D1074=0,D1074=""),"",COUNTA($D$806:D1074))</f>
        <v>247</v>
      </c>
      <c r="B1074" s="9" t="s">
        <v>1860</v>
      </c>
      <c r="C1074" s="11" t="s">
        <v>1861</v>
      </c>
      <c r="D1074" s="15">
        <v>1983</v>
      </c>
      <c r="E1074" s="12">
        <v>9287</v>
      </c>
      <c r="F1074" s="12">
        <v>4067.8</v>
      </c>
      <c r="G1074" s="12">
        <v>4608</v>
      </c>
      <c r="H1074" s="9" t="s">
        <v>48</v>
      </c>
      <c r="I1074" s="9"/>
      <c r="J1074" s="9"/>
      <c r="K1074" s="9"/>
      <c r="L1074" s="12"/>
      <c r="M1074" s="12"/>
      <c r="N1074" s="12"/>
      <c r="O1074" s="12"/>
      <c r="P1074" s="12"/>
      <c r="Q1074" s="12"/>
      <c r="R1074" s="12">
        <f>2340*E1074</f>
        <v>21731580</v>
      </c>
      <c r="S1074" s="12"/>
      <c r="T1074" s="12"/>
      <c r="U1074" s="12"/>
      <c r="V1074" s="12"/>
      <c r="W1074" s="12"/>
      <c r="X1074" s="12">
        <f t="shared" si="1697"/>
        <v>21731580</v>
      </c>
      <c r="Y1074" s="9" t="s">
        <v>2245</v>
      </c>
      <c r="Z1074" s="15">
        <v>0</v>
      </c>
      <c r="AA1074" s="15">
        <v>0</v>
      </c>
      <c r="AB1074" s="15">
        <v>0</v>
      </c>
      <c r="AC1074" s="15">
        <v>0</v>
      </c>
      <c r="AD1074" s="41"/>
    </row>
    <row r="1075" spans="1:30" s="6" customFormat="1" ht="93.75" customHeight="1" x14ac:dyDescent="0.25">
      <c r="A1075" s="38">
        <f>IF(OR(D1075=0,D1075=""),"",COUNTA($D$806:D1075))</f>
        <v>248</v>
      </c>
      <c r="B1075" s="9" t="s">
        <v>1862</v>
      </c>
      <c r="C1075" s="11" t="s">
        <v>1863</v>
      </c>
      <c r="D1075" s="15">
        <v>1983</v>
      </c>
      <c r="E1075" s="12">
        <v>922.1</v>
      </c>
      <c r="F1075" s="12">
        <v>822</v>
      </c>
      <c r="G1075" s="12">
        <v>100.1</v>
      </c>
      <c r="H1075" s="9" t="s">
        <v>39</v>
      </c>
      <c r="I1075" s="9"/>
      <c r="J1075" s="9"/>
      <c r="K1075" s="9"/>
      <c r="L1075" s="12"/>
      <c r="M1075" s="12"/>
      <c r="N1075" s="12"/>
      <c r="O1075" s="12"/>
      <c r="P1075" s="12"/>
      <c r="Q1075" s="12"/>
      <c r="R1075" s="12">
        <f t="shared" ref="R1075:R1080" si="1705">5443*E1075</f>
        <v>5018990.3</v>
      </c>
      <c r="S1075" s="12"/>
      <c r="T1075" s="12"/>
      <c r="U1075" s="12"/>
      <c r="V1075" s="12"/>
      <c r="W1075" s="12"/>
      <c r="X1075" s="12">
        <f t="shared" si="1697"/>
        <v>5018990.3</v>
      </c>
      <c r="Y1075" s="9" t="s">
        <v>2245</v>
      </c>
      <c r="Z1075" s="15">
        <v>0</v>
      </c>
      <c r="AA1075" s="15">
        <v>0</v>
      </c>
      <c r="AB1075" s="15">
        <v>0</v>
      </c>
      <c r="AC1075" s="15">
        <v>0</v>
      </c>
      <c r="AD1075" s="41"/>
    </row>
    <row r="1076" spans="1:30" s="6" customFormat="1" ht="93.75" customHeight="1" x14ac:dyDescent="0.25">
      <c r="A1076" s="38">
        <f>IF(OR(D1076=0,D1076=""),"",COUNTA($D$806:D1076))</f>
        <v>249</v>
      </c>
      <c r="B1076" s="9" t="s">
        <v>1864</v>
      </c>
      <c r="C1076" s="11" t="s">
        <v>1865</v>
      </c>
      <c r="D1076" s="15">
        <v>1984</v>
      </c>
      <c r="E1076" s="12">
        <v>476</v>
      </c>
      <c r="F1076" s="12">
        <v>424</v>
      </c>
      <c r="G1076" s="12">
        <v>52</v>
      </c>
      <c r="H1076" s="9" t="s">
        <v>39</v>
      </c>
      <c r="I1076" s="9"/>
      <c r="J1076" s="9"/>
      <c r="K1076" s="9"/>
      <c r="L1076" s="12"/>
      <c r="M1076" s="12"/>
      <c r="N1076" s="12"/>
      <c r="O1076" s="12"/>
      <c r="P1076" s="12"/>
      <c r="Q1076" s="12"/>
      <c r="R1076" s="12">
        <f t="shared" si="1705"/>
        <v>2590868</v>
      </c>
      <c r="S1076" s="12"/>
      <c r="T1076" s="12"/>
      <c r="U1076" s="12"/>
      <c r="V1076" s="12"/>
      <c r="W1076" s="12"/>
      <c r="X1076" s="12">
        <f t="shared" si="1697"/>
        <v>2590868</v>
      </c>
      <c r="Y1076" s="9" t="s">
        <v>2245</v>
      </c>
      <c r="Z1076" s="15">
        <v>0</v>
      </c>
      <c r="AA1076" s="15">
        <v>0</v>
      </c>
      <c r="AB1076" s="15">
        <v>0</v>
      </c>
      <c r="AC1076" s="15">
        <v>0</v>
      </c>
      <c r="AD1076" s="41"/>
    </row>
    <row r="1077" spans="1:30" s="6" customFormat="1" ht="93.75" customHeight="1" x14ac:dyDescent="0.25">
      <c r="A1077" s="38">
        <f>IF(OR(D1077=0,D1077=""),"",COUNTA($D$806:D1077))</f>
        <v>250</v>
      </c>
      <c r="B1077" s="9" t="s">
        <v>1866</v>
      </c>
      <c r="C1077" s="11" t="s">
        <v>1867</v>
      </c>
      <c r="D1077" s="15">
        <v>1984</v>
      </c>
      <c r="E1077" s="12">
        <v>1809.3</v>
      </c>
      <c r="F1077" s="12">
        <v>1063.5</v>
      </c>
      <c r="G1077" s="12">
        <v>451.9</v>
      </c>
      <c r="H1077" s="9" t="s">
        <v>36</v>
      </c>
      <c r="I1077" s="9"/>
      <c r="J1077" s="9"/>
      <c r="K1077" s="9"/>
      <c r="L1077" s="12"/>
      <c r="M1077" s="12"/>
      <c r="N1077" s="12"/>
      <c r="O1077" s="12"/>
      <c r="P1077" s="12"/>
      <c r="Q1077" s="12"/>
      <c r="R1077" s="12">
        <f t="shared" si="1705"/>
        <v>9848019.9000000004</v>
      </c>
      <c r="S1077" s="12"/>
      <c r="T1077" s="12"/>
      <c r="U1077" s="12"/>
      <c r="V1077" s="12"/>
      <c r="W1077" s="12"/>
      <c r="X1077" s="12">
        <f t="shared" si="1697"/>
        <v>9848019.9000000004</v>
      </c>
      <c r="Y1077" s="9" t="s">
        <v>2245</v>
      </c>
      <c r="Z1077" s="15">
        <v>0</v>
      </c>
      <c r="AA1077" s="15">
        <v>0</v>
      </c>
      <c r="AB1077" s="15">
        <v>0</v>
      </c>
      <c r="AC1077" s="15">
        <v>0</v>
      </c>
      <c r="AD1077" s="41"/>
    </row>
    <row r="1078" spans="1:30" s="6" customFormat="1" ht="93.75" customHeight="1" x14ac:dyDescent="0.25">
      <c r="A1078" s="38">
        <f>IF(OR(D1078=0,D1078=""),"",COUNTA($D$806:D1078))</f>
        <v>251</v>
      </c>
      <c r="B1078" s="9" t="s">
        <v>1868</v>
      </c>
      <c r="C1078" s="11" t="s">
        <v>1869</v>
      </c>
      <c r="D1078" s="15">
        <v>1985</v>
      </c>
      <c r="E1078" s="12">
        <v>916.7</v>
      </c>
      <c r="F1078" s="12">
        <v>485</v>
      </c>
      <c r="G1078" s="12">
        <v>431.7</v>
      </c>
      <c r="H1078" s="9" t="s">
        <v>39</v>
      </c>
      <c r="I1078" s="9"/>
      <c r="J1078" s="9"/>
      <c r="K1078" s="9"/>
      <c r="L1078" s="12"/>
      <c r="M1078" s="12"/>
      <c r="N1078" s="12"/>
      <c r="O1078" s="12"/>
      <c r="P1078" s="12"/>
      <c r="Q1078" s="12"/>
      <c r="R1078" s="12">
        <f t="shared" si="1705"/>
        <v>4989598.1000000006</v>
      </c>
      <c r="S1078" s="12">
        <f t="shared" ref="S1078" si="1706">190*E1078</f>
        <v>174173</v>
      </c>
      <c r="T1078" s="12"/>
      <c r="U1078" s="12"/>
      <c r="V1078" s="12"/>
      <c r="W1078" s="12"/>
      <c r="X1078" s="12">
        <f t="shared" si="1697"/>
        <v>5163771.1000000006</v>
      </c>
      <c r="Y1078" s="9" t="s">
        <v>2245</v>
      </c>
      <c r="Z1078" s="15">
        <v>0</v>
      </c>
      <c r="AA1078" s="15">
        <v>0</v>
      </c>
      <c r="AB1078" s="15">
        <v>0</v>
      </c>
      <c r="AC1078" s="15">
        <v>0</v>
      </c>
      <c r="AD1078" s="41"/>
    </row>
    <row r="1079" spans="1:30" s="6" customFormat="1" ht="93.75" customHeight="1" x14ac:dyDescent="0.25">
      <c r="A1079" s="38">
        <f>IF(OR(D1079=0,D1079=""),"",COUNTA($D$806:D1079))</f>
        <v>252</v>
      </c>
      <c r="B1079" s="9" t="s">
        <v>1870</v>
      </c>
      <c r="C1079" s="11" t="s">
        <v>1871</v>
      </c>
      <c r="D1079" s="15">
        <v>1985</v>
      </c>
      <c r="E1079" s="12">
        <v>562.20000000000005</v>
      </c>
      <c r="F1079" s="12">
        <v>395.2</v>
      </c>
      <c r="G1079" s="12">
        <v>167</v>
      </c>
      <c r="H1079" s="9" t="s">
        <v>39</v>
      </c>
      <c r="I1079" s="9"/>
      <c r="J1079" s="9"/>
      <c r="K1079" s="9"/>
      <c r="L1079" s="12"/>
      <c r="M1079" s="12"/>
      <c r="N1079" s="12"/>
      <c r="O1079" s="12"/>
      <c r="P1079" s="12"/>
      <c r="Q1079" s="12"/>
      <c r="R1079" s="12">
        <f t="shared" si="1705"/>
        <v>3060054.6</v>
      </c>
      <c r="S1079" s="12"/>
      <c r="T1079" s="12"/>
      <c r="U1079" s="12"/>
      <c r="V1079" s="12"/>
      <c r="W1079" s="12"/>
      <c r="X1079" s="12">
        <f t="shared" si="1697"/>
        <v>3060054.6</v>
      </c>
      <c r="Y1079" s="9" t="s">
        <v>2245</v>
      </c>
      <c r="Z1079" s="15">
        <v>0</v>
      </c>
      <c r="AA1079" s="15">
        <v>0</v>
      </c>
      <c r="AB1079" s="15">
        <v>0</v>
      </c>
      <c r="AC1079" s="15">
        <v>0</v>
      </c>
      <c r="AD1079" s="41"/>
    </row>
    <row r="1080" spans="1:30" s="6" customFormat="1" ht="93.75" customHeight="1" x14ac:dyDescent="0.25">
      <c r="A1080" s="38">
        <f>IF(OR(D1080=0,D1080=""),"",COUNTA($D$806:D1080))</f>
        <v>253</v>
      </c>
      <c r="B1080" s="9" t="s">
        <v>1872</v>
      </c>
      <c r="C1080" s="11" t="s">
        <v>1873</v>
      </c>
      <c r="D1080" s="15">
        <v>1985</v>
      </c>
      <c r="E1080" s="12">
        <v>608.9</v>
      </c>
      <c r="F1080" s="12">
        <v>345.7</v>
      </c>
      <c r="G1080" s="12">
        <v>264</v>
      </c>
      <c r="H1080" s="9" t="s">
        <v>39</v>
      </c>
      <c r="I1080" s="9"/>
      <c r="J1080" s="9"/>
      <c r="K1080" s="9"/>
      <c r="L1080" s="12"/>
      <c r="M1080" s="12"/>
      <c r="N1080" s="12"/>
      <c r="O1080" s="12"/>
      <c r="P1080" s="12"/>
      <c r="Q1080" s="12"/>
      <c r="R1080" s="12">
        <f t="shared" si="1705"/>
        <v>3314242.6999999997</v>
      </c>
      <c r="S1080" s="12"/>
      <c r="T1080" s="12"/>
      <c r="U1080" s="12"/>
      <c r="V1080" s="12"/>
      <c r="W1080" s="12"/>
      <c r="X1080" s="12">
        <f t="shared" si="1697"/>
        <v>3314242.6999999997</v>
      </c>
      <c r="Y1080" s="9" t="s">
        <v>2245</v>
      </c>
      <c r="Z1080" s="15">
        <v>0</v>
      </c>
      <c r="AA1080" s="15">
        <v>0</v>
      </c>
      <c r="AB1080" s="15">
        <v>0</v>
      </c>
      <c r="AC1080" s="15">
        <v>0</v>
      </c>
      <c r="AD1080" s="41"/>
    </row>
    <row r="1081" spans="1:30" s="6" customFormat="1" ht="93.75" customHeight="1" x14ac:dyDescent="0.25">
      <c r="A1081" s="38">
        <f>IF(OR(D1081=0,D1081=""),"",COUNTA($D$806:D1081))</f>
        <v>254</v>
      </c>
      <c r="B1081" s="9" t="s">
        <v>1874</v>
      </c>
      <c r="C1081" s="47" t="s">
        <v>1875</v>
      </c>
      <c r="D1081" s="48">
        <v>1985</v>
      </c>
      <c r="E1081" s="12">
        <v>2618.4</v>
      </c>
      <c r="F1081" s="49">
        <v>2163.8000000000002</v>
      </c>
      <c r="G1081" s="12">
        <v>454.6</v>
      </c>
      <c r="H1081" s="9" t="s">
        <v>48</v>
      </c>
      <c r="I1081" s="9"/>
      <c r="J1081" s="9"/>
      <c r="K1081" s="9"/>
      <c r="L1081" s="12"/>
      <c r="M1081" s="12"/>
      <c r="N1081" s="12"/>
      <c r="O1081" s="12"/>
      <c r="P1081" s="12"/>
      <c r="Q1081" s="12"/>
      <c r="R1081" s="12">
        <f>2340*E1081</f>
        <v>6127056</v>
      </c>
      <c r="S1081" s="12"/>
      <c r="T1081" s="12"/>
      <c r="U1081" s="12"/>
      <c r="V1081" s="12"/>
      <c r="W1081" s="12"/>
      <c r="X1081" s="12">
        <f t="shared" si="1697"/>
        <v>6127056</v>
      </c>
      <c r="Y1081" s="9" t="s">
        <v>2245</v>
      </c>
      <c r="Z1081" s="15">
        <v>0</v>
      </c>
      <c r="AA1081" s="15">
        <v>0</v>
      </c>
      <c r="AB1081" s="15">
        <v>0</v>
      </c>
      <c r="AC1081" s="15">
        <v>0</v>
      </c>
      <c r="AD1081" s="41"/>
    </row>
    <row r="1082" spans="1:30" s="6" customFormat="1" ht="93.75" customHeight="1" x14ac:dyDescent="0.25">
      <c r="A1082" s="38">
        <f>IF(OR(D1082=0,D1082=""),"",COUNTA($D$806:D1082))</f>
        <v>255</v>
      </c>
      <c r="B1082" s="9" t="s">
        <v>1876</v>
      </c>
      <c r="C1082" s="11" t="s">
        <v>1877</v>
      </c>
      <c r="D1082" s="15">
        <v>1985</v>
      </c>
      <c r="E1082" s="12">
        <v>883.5</v>
      </c>
      <c r="F1082" s="12">
        <v>513.20000000000005</v>
      </c>
      <c r="G1082" s="12">
        <v>370.3</v>
      </c>
      <c r="H1082" s="9" t="s">
        <v>39</v>
      </c>
      <c r="I1082" s="9"/>
      <c r="J1082" s="9"/>
      <c r="K1082" s="9"/>
      <c r="L1082" s="12"/>
      <c r="M1082" s="12"/>
      <c r="N1082" s="12"/>
      <c r="O1082" s="12"/>
      <c r="P1082" s="12"/>
      <c r="Q1082" s="12"/>
      <c r="R1082" s="12">
        <f t="shared" ref="R1082:R1083" si="1707">5443*E1082</f>
        <v>4808890.5</v>
      </c>
      <c r="S1082" s="12"/>
      <c r="T1082" s="12"/>
      <c r="U1082" s="12"/>
      <c r="V1082" s="12"/>
      <c r="W1082" s="12"/>
      <c r="X1082" s="12">
        <f t="shared" si="1697"/>
        <v>4808890.5</v>
      </c>
      <c r="Y1082" s="9" t="s">
        <v>2245</v>
      </c>
      <c r="Z1082" s="15">
        <v>0</v>
      </c>
      <c r="AA1082" s="15">
        <v>0</v>
      </c>
      <c r="AB1082" s="15">
        <v>0</v>
      </c>
      <c r="AC1082" s="15">
        <v>0</v>
      </c>
      <c r="AD1082" s="41"/>
    </row>
    <row r="1083" spans="1:30" s="6" customFormat="1" ht="93.75" customHeight="1" x14ac:dyDescent="0.25">
      <c r="A1083" s="38">
        <f>IF(OR(D1083=0,D1083=""),"",COUNTA($D$806:D1083))</f>
        <v>256</v>
      </c>
      <c r="B1083" s="9" t="s">
        <v>1878</v>
      </c>
      <c r="C1083" s="11" t="s">
        <v>1879</v>
      </c>
      <c r="D1083" s="15">
        <v>1985</v>
      </c>
      <c r="E1083" s="12">
        <v>1052.5999999999999</v>
      </c>
      <c r="F1083" s="12">
        <v>593.9</v>
      </c>
      <c r="G1083" s="12">
        <v>458.7</v>
      </c>
      <c r="H1083" s="9" t="s">
        <v>39</v>
      </c>
      <c r="I1083" s="9"/>
      <c r="J1083" s="9"/>
      <c r="K1083" s="9"/>
      <c r="L1083" s="12"/>
      <c r="M1083" s="12"/>
      <c r="N1083" s="12"/>
      <c r="O1083" s="12"/>
      <c r="P1083" s="12"/>
      <c r="Q1083" s="12"/>
      <c r="R1083" s="12">
        <f t="shared" si="1707"/>
        <v>5729301.7999999998</v>
      </c>
      <c r="S1083" s="12"/>
      <c r="T1083" s="12"/>
      <c r="U1083" s="12"/>
      <c r="V1083" s="12"/>
      <c r="W1083" s="12"/>
      <c r="X1083" s="12">
        <f t="shared" si="1697"/>
        <v>5729301.7999999998</v>
      </c>
      <c r="Y1083" s="9" t="s">
        <v>2245</v>
      </c>
      <c r="Z1083" s="15">
        <v>0</v>
      </c>
      <c r="AA1083" s="15">
        <v>0</v>
      </c>
      <c r="AB1083" s="15">
        <v>0</v>
      </c>
      <c r="AC1083" s="15">
        <v>0</v>
      </c>
      <c r="AD1083" s="41"/>
    </row>
    <row r="1084" spans="1:30" s="6" customFormat="1" ht="93.75" customHeight="1" x14ac:dyDescent="0.25">
      <c r="A1084" s="38">
        <f>IF(OR(D1084=0,D1084=""),"",COUNTA($D$806:D1084))</f>
        <v>257</v>
      </c>
      <c r="B1084" s="9" t="s">
        <v>1880</v>
      </c>
      <c r="C1084" s="11" t="s">
        <v>1881</v>
      </c>
      <c r="D1084" s="43">
        <v>1986</v>
      </c>
      <c r="E1084" s="44">
        <v>3279.9</v>
      </c>
      <c r="F1084" s="44">
        <v>2024.16</v>
      </c>
      <c r="G1084" s="12">
        <v>304</v>
      </c>
      <c r="H1084" s="9" t="s">
        <v>48</v>
      </c>
      <c r="I1084" s="9"/>
      <c r="J1084" s="9"/>
      <c r="K1084" s="9"/>
      <c r="L1084" s="12"/>
      <c r="M1084" s="12"/>
      <c r="N1084" s="12"/>
      <c r="O1084" s="12"/>
      <c r="P1084" s="12"/>
      <c r="Q1084" s="12"/>
      <c r="R1084" s="12">
        <f t="shared" ref="R1084:R1085" si="1708">2340*E1084</f>
        <v>7674966</v>
      </c>
      <c r="S1084" s="12"/>
      <c r="T1084" s="12"/>
      <c r="U1084" s="12"/>
      <c r="V1084" s="12"/>
      <c r="W1084" s="12"/>
      <c r="X1084" s="12">
        <f t="shared" si="1697"/>
        <v>7674966</v>
      </c>
      <c r="Y1084" s="9" t="s">
        <v>2245</v>
      </c>
      <c r="Z1084" s="15">
        <v>0</v>
      </c>
      <c r="AA1084" s="15">
        <v>0</v>
      </c>
      <c r="AB1084" s="15">
        <v>0</v>
      </c>
      <c r="AC1084" s="15">
        <v>0</v>
      </c>
      <c r="AD1084" s="41"/>
    </row>
    <row r="1085" spans="1:30" s="6" customFormat="1" ht="93.75" customHeight="1" x14ac:dyDescent="0.25">
      <c r="A1085" s="38">
        <f>IF(OR(D1085=0,D1085=""),"",COUNTA($D$806:D1085))</f>
        <v>258</v>
      </c>
      <c r="B1085" s="9" t="s">
        <v>1882</v>
      </c>
      <c r="C1085" s="11" t="s">
        <v>1883</v>
      </c>
      <c r="D1085" s="52">
        <v>1986</v>
      </c>
      <c r="E1085" s="50">
        <v>2686.7</v>
      </c>
      <c r="F1085" s="50">
        <v>1621.6</v>
      </c>
      <c r="G1085" s="50">
        <v>1065.0999999999999</v>
      </c>
      <c r="H1085" s="9" t="s">
        <v>48</v>
      </c>
      <c r="I1085" s="9"/>
      <c r="J1085" s="9"/>
      <c r="K1085" s="9"/>
      <c r="L1085" s="12"/>
      <c r="M1085" s="12"/>
      <c r="N1085" s="12"/>
      <c r="O1085" s="12"/>
      <c r="P1085" s="12"/>
      <c r="Q1085" s="12"/>
      <c r="R1085" s="12">
        <f t="shared" si="1708"/>
        <v>6286878</v>
      </c>
      <c r="S1085" s="12"/>
      <c r="T1085" s="12"/>
      <c r="U1085" s="12"/>
      <c r="V1085" s="12"/>
      <c r="W1085" s="12"/>
      <c r="X1085" s="12">
        <f t="shared" si="1697"/>
        <v>6286878</v>
      </c>
      <c r="Y1085" s="9" t="s">
        <v>2245</v>
      </c>
      <c r="Z1085" s="15">
        <v>0</v>
      </c>
      <c r="AA1085" s="15">
        <v>0</v>
      </c>
      <c r="AB1085" s="15">
        <v>0</v>
      </c>
      <c r="AC1085" s="15">
        <v>0</v>
      </c>
      <c r="AD1085" s="41"/>
    </row>
    <row r="1086" spans="1:30" s="6" customFormat="1" ht="93.75" customHeight="1" x14ac:dyDescent="0.25">
      <c r="A1086" s="38">
        <f>IF(OR(D1086=0,D1086=""),"",COUNTA($D$806:D1086))</f>
        <v>259</v>
      </c>
      <c r="B1086" s="9" t="s">
        <v>1884</v>
      </c>
      <c r="C1086" s="11" t="s">
        <v>1885</v>
      </c>
      <c r="D1086" s="15">
        <v>1986</v>
      </c>
      <c r="E1086" s="12">
        <v>1730</v>
      </c>
      <c r="F1086" s="12">
        <v>1275.7</v>
      </c>
      <c r="G1086" s="12">
        <v>454.3</v>
      </c>
      <c r="H1086" s="9" t="s">
        <v>36</v>
      </c>
      <c r="I1086" s="9"/>
      <c r="J1086" s="9"/>
      <c r="K1086" s="9"/>
      <c r="L1086" s="12"/>
      <c r="M1086" s="12"/>
      <c r="N1086" s="12"/>
      <c r="O1086" s="12"/>
      <c r="P1086" s="12"/>
      <c r="Q1086" s="12"/>
      <c r="R1086" s="12">
        <f t="shared" ref="R1086:R1094" si="1709">5443*E1086</f>
        <v>9416390</v>
      </c>
      <c r="S1086" s="12"/>
      <c r="T1086" s="12"/>
      <c r="U1086" s="12"/>
      <c r="V1086" s="12"/>
      <c r="W1086" s="12"/>
      <c r="X1086" s="12">
        <f t="shared" si="1697"/>
        <v>9416390</v>
      </c>
      <c r="Y1086" s="9" t="s">
        <v>2245</v>
      </c>
      <c r="Z1086" s="15">
        <v>0</v>
      </c>
      <c r="AA1086" s="15">
        <v>0</v>
      </c>
      <c r="AB1086" s="15">
        <v>0</v>
      </c>
      <c r="AC1086" s="15">
        <v>0</v>
      </c>
      <c r="AD1086" s="41"/>
    </row>
    <row r="1087" spans="1:30" s="6" customFormat="1" ht="93.75" customHeight="1" x14ac:dyDescent="0.25">
      <c r="A1087" s="38">
        <f>IF(OR(D1087=0,D1087=""),"",COUNTA($D$806:D1087))</f>
        <v>260</v>
      </c>
      <c r="B1087" s="9" t="s">
        <v>1886</v>
      </c>
      <c r="C1087" s="11" t="s">
        <v>1887</v>
      </c>
      <c r="D1087" s="15">
        <v>1986</v>
      </c>
      <c r="E1087" s="12">
        <v>783.3</v>
      </c>
      <c r="F1087" s="12">
        <v>721.3</v>
      </c>
      <c r="G1087" s="12">
        <v>62</v>
      </c>
      <c r="H1087" s="9" t="s">
        <v>39</v>
      </c>
      <c r="I1087" s="9"/>
      <c r="J1087" s="9"/>
      <c r="K1087" s="9"/>
      <c r="L1087" s="12"/>
      <c r="M1087" s="12"/>
      <c r="N1087" s="12"/>
      <c r="O1087" s="12"/>
      <c r="P1087" s="12"/>
      <c r="Q1087" s="12"/>
      <c r="R1087" s="12">
        <f t="shared" si="1709"/>
        <v>4263501.8999999994</v>
      </c>
      <c r="S1087" s="12"/>
      <c r="T1087" s="12"/>
      <c r="U1087" s="12"/>
      <c r="V1087" s="12"/>
      <c r="W1087" s="12"/>
      <c r="X1087" s="12">
        <f t="shared" si="1697"/>
        <v>4263501.8999999994</v>
      </c>
      <c r="Y1087" s="9" t="s">
        <v>2245</v>
      </c>
      <c r="Z1087" s="15">
        <v>0</v>
      </c>
      <c r="AA1087" s="15">
        <v>0</v>
      </c>
      <c r="AB1087" s="15">
        <v>0</v>
      </c>
      <c r="AC1087" s="15">
        <v>0</v>
      </c>
      <c r="AD1087" s="41"/>
    </row>
    <row r="1088" spans="1:30" s="6" customFormat="1" ht="93.75" customHeight="1" x14ac:dyDescent="0.25">
      <c r="A1088" s="38">
        <f>IF(OR(D1088=0,D1088=""),"",COUNTA($D$806:D1088))</f>
        <v>261</v>
      </c>
      <c r="B1088" s="9" t="s">
        <v>1888</v>
      </c>
      <c r="C1088" s="11" t="s">
        <v>1889</v>
      </c>
      <c r="D1088" s="15">
        <v>1987</v>
      </c>
      <c r="E1088" s="12">
        <v>1576.4</v>
      </c>
      <c r="F1088" s="12">
        <v>844.3</v>
      </c>
      <c r="G1088" s="12">
        <v>732.1</v>
      </c>
      <c r="H1088" s="9" t="s">
        <v>39</v>
      </c>
      <c r="I1088" s="9"/>
      <c r="J1088" s="9"/>
      <c r="K1088" s="9"/>
      <c r="L1088" s="12"/>
      <c r="M1088" s="12"/>
      <c r="N1088" s="12"/>
      <c r="O1088" s="12"/>
      <c r="P1088" s="12"/>
      <c r="Q1088" s="12"/>
      <c r="R1088" s="12">
        <f t="shared" si="1709"/>
        <v>8580345.2000000011</v>
      </c>
      <c r="S1088" s="12"/>
      <c r="T1088" s="12"/>
      <c r="U1088" s="12"/>
      <c r="V1088" s="12"/>
      <c r="W1088" s="9"/>
      <c r="X1088" s="12">
        <f t="shared" si="1697"/>
        <v>8580345.2000000011</v>
      </c>
      <c r="Y1088" s="9" t="s">
        <v>2245</v>
      </c>
      <c r="Z1088" s="15">
        <v>0</v>
      </c>
      <c r="AA1088" s="15">
        <v>0</v>
      </c>
      <c r="AB1088" s="15">
        <v>0</v>
      </c>
      <c r="AC1088" s="15">
        <v>0</v>
      </c>
      <c r="AD1088" s="41"/>
    </row>
    <row r="1089" spans="1:30" s="6" customFormat="1" ht="93.75" customHeight="1" x14ac:dyDescent="0.25">
      <c r="A1089" s="38">
        <f>IF(OR(D1089=0,D1089=""),"",COUNTA($D$806:D1089))</f>
        <v>262</v>
      </c>
      <c r="B1089" s="9" t="s">
        <v>1890</v>
      </c>
      <c r="C1089" s="11" t="s">
        <v>1891</v>
      </c>
      <c r="D1089" s="52">
        <v>1987</v>
      </c>
      <c r="E1089" s="50">
        <v>3093.7</v>
      </c>
      <c r="F1089" s="50">
        <v>2033.5</v>
      </c>
      <c r="G1089" s="50">
        <v>288</v>
      </c>
      <c r="H1089" s="9" t="s">
        <v>36</v>
      </c>
      <c r="I1089" s="9"/>
      <c r="J1089" s="9"/>
      <c r="K1089" s="9"/>
      <c r="L1089" s="50"/>
      <c r="M1089" s="50"/>
      <c r="N1089" s="12"/>
      <c r="O1089" s="12"/>
      <c r="P1089" s="12"/>
      <c r="Q1089" s="50"/>
      <c r="R1089" s="12">
        <f t="shared" si="1709"/>
        <v>16839009.099999998</v>
      </c>
      <c r="S1089" s="50"/>
      <c r="T1089" s="12"/>
      <c r="U1089" s="50"/>
      <c r="V1089" s="12"/>
      <c r="W1089" s="12"/>
      <c r="X1089" s="12">
        <f t="shared" si="1697"/>
        <v>16839009.099999998</v>
      </c>
      <c r="Y1089" s="9" t="s">
        <v>2245</v>
      </c>
      <c r="Z1089" s="15">
        <v>0</v>
      </c>
      <c r="AA1089" s="15">
        <v>0</v>
      </c>
      <c r="AB1089" s="15">
        <v>0</v>
      </c>
      <c r="AC1089" s="15">
        <v>0</v>
      </c>
      <c r="AD1089" s="41"/>
    </row>
    <row r="1090" spans="1:30" s="6" customFormat="1" ht="93.75" customHeight="1" x14ac:dyDescent="0.25">
      <c r="A1090" s="38">
        <f>IF(OR(D1090=0,D1090=""),"",COUNTA($D$806:D1090))</f>
        <v>263</v>
      </c>
      <c r="B1090" s="9" t="s">
        <v>1892</v>
      </c>
      <c r="C1090" s="11" t="s">
        <v>1893</v>
      </c>
      <c r="D1090" s="15">
        <v>1988</v>
      </c>
      <c r="E1090" s="12">
        <v>1256.4000000000001</v>
      </c>
      <c r="F1090" s="12">
        <v>602.6</v>
      </c>
      <c r="G1090" s="12">
        <v>653.79999999999995</v>
      </c>
      <c r="H1090" s="9" t="s">
        <v>39</v>
      </c>
      <c r="I1090" s="9"/>
      <c r="J1090" s="9"/>
      <c r="K1090" s="9"/>
      <c r="L1090" s="50"/>
      <c r="M1090" s="50"/>
      <c r="N1090" s="12"/>
      <c r="O1090" s="12"/>
      <c r="P1090" s="12"/>
      <c r="Q1090" s="50"/>
      <c r="R1090" s="12">
        <f t="shared" si="1709"/>
        <v>6838585.2000000002</v>
      </c>
      <c r="S1090" s="50"/>
      <c r="T1090" s="12"/>
      <c r="U1090" s="50"/>
      <c r="V1090" s="12"/>
      <c r="W1090" s="12"/>
      <c r="X1090" s="12">
        <f t="shared" si="1697"/>
        <v>6838585.2000000002</v>
      </c>
      <c r="Y1090" s="9" t="s">
        <v>2245</v>
      </c>
      <c r="Z1090" s="15">
        <v>0</v>
      </c>
      <c r="AA1090" s="15">
        <v>0</v>
      </c>
      <c r="AB1090" s="15">
        <v>0</v>
      </c>
      <c r="AC1090" s="15">
        <v>0</v>
      </c>
      <c r="AD1090" s="41"/>
    </row>
    <row r="1091" spans="1:30" s="6" customFormat="1" ht="93.75" customHeight="1" x14ac:dyDescent="0.25">
      <c r="A1091" s="38">
        <f>IF(OR(D1091=0,D1091=""),"",COUNTA($D$806:D1091))</f>
        <v>264</v>
      </c>
      <c r="B1091" s="9" t="s">
        <v>1894</v>
      </c>
      <c r="C1091" s="11" t="s">
        <v>1895</v>
      </c>
      <c r="D1091" s="52">
        <v>1988</v>
      </c>
      <c r="E1091" s="50">
        <v>971.4</v>
      </c>
      <c r="F1091" s="50">
        <v>882.3</v>
      </c>
      <c r="G1091" s="50">
        <v>89.1</v>
      </c>
      <c r="H1091" s="9" t="s">
        <v>39</v>
      </c>
      <c r="I1091" s="9"/>
      <c r="J1091" s="9"/>
      <c r="K1091" s="9"/>
      <c r="L1091" s="12"/>
      <c r="M1091" s="12"/>
      <c r="N1091" s="12"/>
      <c r="O1091" s="12"/>
      <c r="P1091" s="12"/>
      <c r="Q1091" s="50"/>
      <c r="R1091" s="12">
        <f t="shared" si="1709"/>
        <v>5287330.2</v>
      </c>
      <c r="S1091" s="12"/>
      <c r="T1091" s="50"/>
      <c r="U1091" s="12"/>
      <c r="V1091" s="12"/>
      <c r="W1091" s="9"/>
      <c r="X1091" s="12">
        <f t="shared" si="1697"/>
        <v>5287330.2</v>
      </c>
      <c r="Y1091" s="9" t="s">
        <v>2245</v>
      </c>
      <c r="Z1091" s="15">
        <v>0</v>
      </c>
      <c r="AA1091" s="15">
        <v>0</v>
      </c>
      <c r="AB1091" s="15">
        <v>0</v>
      </c>
      <c r="AC1091" s="15">
        <v>0</v>
      </c>
      <c r="AD1091" s="41"/>
    </row>
    <row r="1092" spans="1:30" s="6" customFormat="1" ht="93.75" customHeight="1" x14ac:dyDescent="0.25">
      <c r="A1092" s="38">
        <f>IF(OR(D1092=0,D1092=""),"",COUNTA($D$806:D1092))</f>
        <v>265</v>
      </c>
      <c r="B1092" s="9" t="s">
        <v>1896</v>
      </c>
      <c r="C1092" s="11" t="s">
        <v>1897</v>
      </c>
      <c r="D1092" s="52">
        <v>1988</v>
      </c>
      <c r="E1092" s="50">
        <v>610.1</v>
      </c>
      <c r="F1092" s="50">
        <v>563.5</v>
      </c>
      <c r="G1092" s="50">
        <v>47.4</v>
      </c>
      <c r="H1092" s="9" t="s">
        <v>36</v>
      </c>
      <c r="I1092" s="9"/>
      <c r="J1092" s="9"/>
      <c r="K1092" s="9"/>
      <c r="L1092" s="12"/>
      <c r="M1092" s="12"/>
      <c r="N1092" s="12"/>
      <c r="O1092" s="12"/>
      <c r="P1092" s="12"/>
      <c r="Q1092" s="50"/>
      <c r="R1092" s="12">
        <f t="shared" si="1709"/>
        <v>3320774.3000000003</v>
      </c>
      <c r="S1092" s="12"/>
      <c r="T1092" s="50"/>
      <c r="U1092" s="12"/>
      <c r="V1092" s="12"/>
      <c r="W1092" s="9"/>
      <c r="X1092" s="12">
        <f t="shared" si="1697"/>
        <v>3320774.3000000003</v>
      </c>
      <c r="Y1092" s="9" t="s">
        <v>2245</v>
      </c>
      <c r="Z1092" s="15">
        <v>0</v>
      </c>
      <c r="AA1092" s="15">
        <v>0</v>
      </c>
      <c r="AB1092" s="15">
        <v>0</v>
      </c>
      <c r="AC1092" s="15">
        <v>0</v>
      </c>
      <c r="AD1092" s="41"/>
    </row>
    <row r="1093" spans="1:30" s="6" customFormat="1" ht="93.75" customHeight="1" x14ac:dyDescent="0.25">
      <c r="A1093" s="38">
        <f>IF(OR(D1093=0,D1093=""),"",COUNTA($D$806:D1093))</f>
        <v>266</v>
      </c>
      <c r="B1093" s="9" t="s">
        <v>1898</v>
      </c>
      <c r="C1093" s="11" t="s">
        <v>1899</v>
      </c>
      <c r="D1093" s="52">
        <v>1988</v>
      </c>
      <c r="E1093" s="50">
        <v>428.2</v>
      </c>
      <c r="F1093" s="50">
        <v>391.2</v>
      </c>
      <c r="G1093" s="50">
        <v>0</v>
      </c>
      <c r="H1093" s="9" t="s">
        <v>39</v>
      </c>
      <c r="I1093" s="9"/>
      <c r="J1093" s="9"/>
      <c r="K1093" s="9"/>
      <c r="L1093" s="12"/>
      <c r="M1093" s="12"/>
      <c r="N1093" s="12"/>
      <c r="O1093" s="12"/>
      <c r="P1093" s="12"/>
      <c r="Q1093" s="12"/>
      <c r="R1093" s="12">
        <f t="shared" si="1709"/>
        <v>2330692.6</v>
      </c>
      <c r="S1093" s="12"/>
      <c r="T1093" s="50"/>
      <c r="U1093" s="12"/>
      <c r="V1093" s="12"/>
      <c r="W1093" s="9"/>
      <c r="X1093" s="12">
        <f t="shared" si="1697"/>
        <v>2330692.6</v>
      </c>
      <c r="Y1093" s="9" t="s">
        <v>2245</v>
      </c>
      <c r="Z1093" s="15">
        <v>0</v>
      </c>
      <c r="AA1093" s="15">
        <v>0</v>
      </c>
      <c r="AB1093" s="15">
        <v>0</v>
      </c>
      <c r="AC1093" s="15">
        <v>0</v>
      </c>
      <c r="AD1093" s="41"/>
    </row>
    <row r="1094" spans="1:30" s="6" customFormat="1" ht="93.75" customHeight="1" x14ac:dyDescent="0.25">
      <c r="A1094" s="38">
        <f>IF(OR(D1094=0,D1094=""),"",COUNTA($D$806:D1094))</f>
        <v>267</v>
      </c>
      <c r="B1094" s="9" t="s">
        <v>1900</v>
      </c>
      <c r="C1094" s="11" t="s">
        <v>1901</v>
      </c>
      <c r="D1094" s="52">
        <v>1989</v>
      </c>
      <c r="E1094" s="50">
        <v>1295.5</v>
      </c>
      <c r="F1094" s="50">
        <v>842.7</v>
      </c>
      <c r="G1094" s="50">
        <v>710</v>
      </c>
      <c r="H1094" s="9" t="s">
        <v>39</v>
      </c>
      <c r="I1094" s="9"/>
      <c r="J1094" s="9"/>
      <c r="K1094" s="9"/>
      <c r="L1094" s="12"/>
      <c r="M1094" s="12"/>
      <c r="N1094" s="12"/>
      <c r="O1094" s="12"/>
      <c r="P1094" s="12"/>
      <c r="Q1094" s="12"/>
      <c r="R1094" s="12">
        <f t="shared" si="1709"/>
        <v>7051406.5</v>
      </c>
      <c r="S1094" s="12">
        <f t="shared" ref="S1094" si="1710">190*E1094</f>
        <v>246145</v>
      </c>
      <c r="T1094" s="50"/>
      <c r="U1094" s="12"/>
      <c r="V1094" s="12"/>
      <c r="W1094" s="9"/>
      <c r="X1094" s="12">
        <f t="shared" si="1697"/>
        <v>7297551.5</v>
      </c>
      <c r="Y1094" s="9" t="s">
        <v>2245</v>
      </c>
      <c r="Z1094" s="15">
        <v>0</v>
      </c>
      <c r="AA1094" s="15">
        <v>0</v>
      </c>
      <c r="AB1094" s="15">
        <v>0</v>
      </c>
      <c r="AC1094" s="15">
        <v>0</v>
      </c>
      <c r="AD1094" s="41"/>
    </row>
    <row r="1095" spans="1:30" s="6" customFormat="1" ht="93.75" customHeight="1" x14ac:dyDescent="0.25">
      <c r="A1095" s="38">
        <f>IF(OR(D1095=0,D1095=""),"",COUNTA($D$806:D1095))</f>
        <v>268</v>
      </c>
      <c r="B1095" s="9" t="s">
        <v>1902</v>
      </c>
      <c r="C1095" s="11" t="s">
        <v>1903</v>
      </c>
      <c r="D1095" s="52">
        <v>1990</v>
      </c>
      <c r="E1095" s="50">
        <v>2095.6999999999998</v>
      </c>
      <c r="F1095" s="50">
        <v>1221.5</v>
      </c>
      <c r="G1095" s="50">
        <v>207</v>
      </c>
      <c r="H1095" s="9" t="s">
        <v>48</v>
      </c>
      <c r="I1095" s="9"/>
      <c r="J1095" s="9"/>
      <c r="K1095" s="9"/>
      <c r="L1095" s="12"/>
      <c r="M1095" s="12"/>
      <c r="N1095" s="12"/>
      <c r="O1095" s="12"/>
      <c r="P1095" s="12"/>
      <c r="Q1095" s="12"/>
      <c r="R1095" s="12">
        <f t="shared" ref="R1095:R1098" si="1711">2340*E1095</f>
        <v>4903938</v>
      </c>
      <c r="S1095" s="12"/>
      <c r="T1095" s="50"/>
      <c r="U1095" s="12"/>
      <c r="V1095" s="12"/>
      <c r="W1095" s="9"/>
      <c r="X1095" s="12">
        <f t="shared" si="1697"/>
        <v>4903938</v>
      </c>
      <c r="Y1095" s="9" t="s">
        <v>2245</v>
      </c>
      <c r="Z1095" s="15">
        <v>0</v>
      </c>
      <c r="AA1095" s="15">
        <v>0</v>
      </c>
      <c r="AB1095" s="15">
        <v>0</v>
      </c>
      <c r="AC1095" s="15">
        <v>0</v>
      </c>
      <c r="AD1095" s="41"/>
    </row>
    <row r="1096" spans="1:30" s="6" customFormat="1" ht="93.75" customHeight="1" x14ac:dyDescent="0.25">
      <c r="A1096" s="38">
        <f>IF(OR(D1096=0,D1096=""),"",COUNTA($D$806:D1096))</f>
        <v>269</v>
      </c>
      <c r="B1096" s="9" t="s">
        <v>1904</v>
      </c>
      <c r="C1096" s="11" t="s">
        <v>1905</v>
      </c>
      <c r="D1096" s="52">
        <v>1990</v>
      </c>
      <c r="E1096" s="50">
        <v>3572.9</v>
      </c>
      <c r="F1096" s="50">
        <v>2025.3</v>
      </c>
      <c r="G1096" s="50">
        <v>1545</v>
      </c>
      <c r="H1096" s="9" t="s">
        <v>48</v>
      </c>
      <c r="I1096" s="9"/>
      <c r="J1096" s="9"/>
      <c r="K1096" s="9"/>
      <c r="L1096" s="12"/>
      <c r="M1096" s="12"/>
      <c r="N1096" s="12"/>
      <c r="O1096" s="12"/>
      <c r="P1096" s="12"/>
      <c r="Q1096" s="50"/>
      <c r="R1096" s="12">
        <f t="shared" si="1711"/>
        <v>8360586</v>
      </c>
      <c r="S1096" s="12"/>
      <c r="T1096" s="12"/>
      <c r="U1096" s="12"/>
      <c r="V1096" s="12"/>
      <c r="W1096" s="12"/>
      <c r="X1096" s="12">
        <f t="shared" si="1697"/>
        <v>8360586</v>
      </c>
      <c r="Y1096" s="9" t="s">
        <v>2245</v>
      </c>
      <c r="Z1096" s="15">
        <v>0</v>
      </c>
      <c r="AA1096" s="15">
        <v>0</v>
      </c>
      <c r="AB1096" s="15">
        <v>0</v>
      </c>
      <c r="AC1096" s="15">
        <v>0</v>
      </c>
      <c r="AD1096" s="41"/>
    </row>
    <row r="1097" spans="1:30" s="6" customFormat="1" ht="93.75" customHeight="1" x14ac:dyDescent="0.25">
      <c r="A1097" s="38">
        <f>IF(OR(D1097=0,D1097=""),"",COUNTA($D$806:D1097))</f>
        <v>270</v>
      </c>
      <c r="B1097" s="9" t="s">
        <v>1906</v>
      </c>
      <c r="C1097" s="11" t="s">
        <v>1907</v>
      </c>
      <c r="D1097" s="52">
        <v>1990</v>
      </c>
      <c r="E1097" s="50">
        <v>2100.1</v>
      </c>
      <c r="F1097" s="50">
        <v>1948.1</v>
      </c>
      <c r="G1097" s="50">
        <v>152</v>
      </c>
      <c r="H1097" s="9" t="s">
        <v>48</v>
      </c>
      <c r="I1097" s="9"/>
      <c r="J1097" s="9"/>
      <c r="K1097" s="9"/>
      <c r="L1097" s="12"/>
      <c r="M1097" s="12"/>
      <c r="N1097" s="12"/>
      <c r="O1097" s="12"/>
      <c r="P1097" s="12"/>
      <c r="Q1097" s="12"/>
      <c r="R1097" s="12">
        <f t="shared" si="1711"/>
        <v>4914234</v>
      </c>
      <c r="S1097" s="12"/>
      <c r="T1097" s="50"/>
      <c r="U1097" s="12"/>
      <c r="V1097" s="12"/>
      <c r="W1097" s="9"/>
      <c r="X1097" s="12">
        <f t="shared" si="1697"/>
        <v>4914234</v>
      </c>
      <c r="Y1097" s="9" t="s">
        <v>2245</v>
      </c>
      <c r="Z1097" s="15">
        <v>0</v>
      </c>
      <c r="AA1097" s="15">
        <v>0</v>
      </c>
      <c r="AB1097" s="15">
        <v>0</v>
      </c>
      <c r="AC1097" s="15">
        <v>0</v>
      </c>
      <c r="AD1097" s="41"/>
    </row>
    <row r="1098" spans="1:30" s="6" customFormat="1" ht="93.75" customHeight="1" x14ac:dyDescent="0.25">
      <c r="A1098" s="38">
        <f>IF(OR(D1098=0,D1098=""),"",COUNTA($D$806:D1098))</f>
        <v>271</v>
      </c>
      <c r="B1098" s="9" t="s">
        <v>1908</v>
      </c>
      <c r="C1098" s="11" t="s">
        <v>1909</v>
      </c>
      <c r="D1098" s="15">
        <v>1990</v>
      </c>
      <c r="E1098" s="12">
        <v>3053</v>
      </c>
      <c r="F1098" s="12">
        <v>1627.1</v>
      </c>
      <c r="G1098" s="12">
        <v>123</v>
      </c>
      <c r="H1098" s="9" t="s">
        <v>48</v>
      </c>
      <c r="I1098" s="9"/>
      <c r="J1098" s="9"/>
      <c r="K1098" s="9"/>
      <c r="L1098" s="12"/>
      <c r="M1098" s="12"/>
      <c r="N1098" s="12"/>
      <c r="O1098" s="12"/>
      <c r="P1098" s="12"/>
      <c r="Q1098" s="12"/>
      <c r="R1098" s="12">
        <f t="shared" si="1711"/>
        <v>7144020</v>
      </c>
      <c r="S1098" s="12"/>
      <c r="T1098" s="12"/>
      <c r="U1098" s="12"/>
      <c r="V1098" s="12"/>
      <c r="W1098" s="12"/>
      <c r="X1098" s="12">
        <f t="shared" si="1697"/>
        <v>7144020</v>
      </c>
      <c r="Y1098" s="9" t="s">
        <v>2245</v>
      </c>
      <c r="Z1098" s="15">
        <v>0</v>
      </c>
      <c r="AA1098" s="15">
        <v>0</v>
      </c>
      <c r="AB1098" s="15">
        <v>0</v>
      </c>
      <c r="AC1098" s="15">
        <v>0</v>
      </c>
      <c r="AD1098" s="41"/>
    </row>
    <row r="1099" spans="1:30" s="6" customFormat="1" ht="93.75" customHeight="1" x14ac:dyDescent="0.25">
      <c r="A1099" s="38">
        <f>IF(OR(D1099=0,D1099=""),"",COUNTA($D$806:D1099))</f>
        <v>272</v>
      </c>
      <c r="B1099" s="9" t="s">
        <v>1910</v>
      </c>
      <c r="C1099" s="11" t="s">
        <v>1911</v>
      </c>
      <c r="D1099" s="15">
        <v>1990</v>
      </c>
      <c r="E1099" s="12">
        <v>1382</v>
      </c>
      <c r="F1099" s="12">
        <v>1253.3</v>
      </c>
      <c r="G1099" s="12">
        <v>128.69999999999999</v>
      </c>
      <c r="H1099" s="9" t="s">
        <v>36</v>
      </c>
      <c r="I1099" s="9"/>
      <c r="J1099" s="9"/>
      <c r="K1099" s="9"/>
      <c r="L1099" s="12"/>
      <c r="M1099" s="12"/>
      <c r="N1099" s="12"/>
      <c r="O1099" s="12"/>
      <c r="P1099" s="12"/>
      <c r="Q1099" s="12"/>
      <c r="R1099" s="12">
        <f t="shared" ref="R1099:R1100" si="1712">5443*E1099</f>
        <v>7522226</v>
      </c>
      <c r="S1099" s="12"/>
      <c r="T1099" s="12"/>
      <c r="U1099" s="12"/>
      <c r="V1099" s="12"/>
      <c r="W1099" s="12"/>
      <c r="X1099" s="12">
        <f t="shared" si="1697"/>
        <v>7522226</v>
      </c>
      <c r="Y1099" s="9" t="s">
        <v>2245</v>
      </c>
      <c r="Z1099" s="15">
        <v>0</v>
      </c>
      <c r="AA1099" s="15">
        <v>0</v>
      </c>
      <c r="AB1099" s="15">
        <v>0</v>
      </c>
      <c r="AC1099" s="15">
        <v>0</v>
      </c>
      <c r="AD1099" s="41"/>
    </row>
    <row r="1100" spans="1:30" s="6" customFormat="1" ht="93.75" customHeight="1" x14ac:dyDescent="0.25">
      <c r="A1100" s="38">
        <f>IF(OR(D1100=0,D1100=""),"",COUNTA($D$806:D1100))</f>
        <v>273</v>
      </c>
      <c r="B1100" s="9" t="s">
        <v>1912</v>
      </c>
      <c r="C1100" s="11" t="s">
        <v>1913</v>
      </c>
      <c r="D1100" s="15">
        <v>1990</v>
      </c>
      <c r="E1100" s="12">
        <v>1140.0999999999999</v>
      </c>
      <c r="F1100" s="12">
        <v>843.09</v>
      </c>
      <c r="G1100" s="12">
        <v>297.01</v>
      </c>
      <c r="H1100" s="9" t="s">
        <v>36</v>
      </c>
      <c r="I1100" s="9"/>
      <c r="J1100" s="9"/>
      <c r="K1100" s="9"/>
      <c r="L1100" s="12"/>
      <c r="M1100" s="12"/>
      <c r="N1100" s="12"/>
      <c r="O1100" s="12"/>
      <c r="P1100" s="12"/>
      <c r="Q1100" s="12"/>
      <c r="R1100" s="12">
        <f t="shared" si="1712"/>
        <v>6205564.2999999998</v>
      </c>
      <c r="S1100" s="12"/>
      <c r="T1100" s="12"/>
      <c r="U1100" s="12"/>
      <c r="V1100" s="12"/>
      <c r="W1100" s="12"/>
      <c r="X1100" s="12">
        <f t="shared" si="1697"/>
        <v>6205564.2999999998</v>
      </c>
      <c r="Y1100" s="9" t="s">
        <v>2245</v>
      </c>
      <c r="Z1100" s="15">
        <v>0</v>
      </c>
      <c r="AA1100" s="15">
        <v>0</v>
      </c>
      <c r="AB1100" s="15">
        <v>0</v>
      </c>
      <c r="AC1100" s="15">
        <v>0</v>
      </c>
      <c r="AD1100" s="41"/>
    </row>
    <row r="1101" spans="1:30" s="6" customFormat="1" ht="93.75" customHeight="1" x14ac:dyDescent="0.25">
      <c r="A1101" s="38">
        <f>IF(OR(D1101=0,D1101=""),"",COUNTA($D$806:D1101))</f>
        <v>274</v>
      </c>
      <c r="B1101" s="9" t="s">
        <v>1914</v>
      </c>
      <c r="C1101" s="11" t="s">
        <v>1915</v>
      </c>
      <c r="D1101" s="15">
        <v>1990</v>
      </c>
      <c r="E1101" s="12">
        <v>1140.0999999999999</v>
      </c>
      <c r="F1101" s="12">
        <v>837.7</v>
      </c>
      <c r="G1101" s="12">
        <v>302.39999999999998</v>
      </c>
      <c r="H1101" s="9" t="s">
        <v>48</v>
      </c>
      <c r="I1101" s="9"/>
      <c r="J1101" s="9"/>
      <c r="K1101" s="9"/>
      <c r="L1101" s="12"/>
      <c r="M1101" s="12"/>
      <c r="N1101" s="12"/>
      <c r="O1101" s="12"/>
      <c r="P1101" s="12"/>
      <c r="Q1101" s="12"/>
      <c r="R1101" s="12">
        <f>2340*E1101</f>
        <v>2667834</v>
      </c>
      <c r="S1101" s="12"/>
      <c r="T1101" s="12"/>
      <c r="U1101" s="12"/>
      <c r="V1101" s="12"/>
      <c r="W1101" s="12"/>
      <c r="X1101" s="12">
        <f t="shared" si="1697"/>
        <v>2667834</v>
      </c>
      <c r="Y1101" s="9" t="s">
        <v>2245</v>
      </c>
      <c r="Z1101" s="15">
        <v>0</v>
      </c>
      <c r="AA1101" s="15">
        <v>0</v>
      </c>
      <c r="AB1101" s="15">
        <v>0</v>
      </c>
      <c r="AC1101" s="15">
        <v>0</v>
      </c>
      <c r="AD1101" s="41"/>
    </row>
    <row r="1102" spans="1:30" s="6" customFormat="1" ht="93.75" customHeight="1" x14ac:dyDescent="0.25">
      <c r="A1102" s="38">
        <f>IF(OR(D1102=0,D1102=""),"",COUNTA($D$806:D1102))</f>
        <v>275</v>
      </c>
      <c r="B1102" s="9" t="s">
        <v>1916</v>
      </c>
      <c r="C1102" s="11" t="s">
        <v>2151</v>
      </c>
      <c r="D1102" s="15">
        <v>1990</v>
      </c>
      <c r="E1102" s="12">
        <v>933.9</v>
      </c>
      <c r="F1102" s="12">
        <v>933.9</v>
      </c>
      <c r="G1102" s="12">
        <v>100</v>
      </c>
      <c r="H1102" s="9" t="s">
        <v>36</v>
      </c>
      <c r="I1102" s="9"/>
      <c r="J1102" s="9"/>
      <c r="K1102" s="9"/>
      <c r="L1102" s="12"/>
      <c r="M1102" s="12"/>
      <c r="N1102" s="12"/>
      <c r="O1102" s="12"/>
      <c r="P1102" s="12"/>
      <c r="Q1102" s="12"/>
      <c r="R1102" s="12">
        <f t="shared" ref="R1102:R1104" si="1713">5443*E1102</f>
        <v>5083217.7</v>
      </c>
      <c r="S1102" s="12"/>
      <c r="T1102" s="12"/>
      <c r="U1102" s="12"/>
      <c r="V1102" s="12"/>
      <c r="W1102" s="12"/>
      <c r="X1102" s="12">
        <f t="shared" si="1697"/>
        <v>5083217.7</v>
      </c>
      <c r="Y1102" s="9" t="s">
        <v>2245</v>
      </c>
      <c r="Z1102" s="15">
        <v>0</v>
      </c>
      <c r="AA1102" s="15">
        <v>0</v>
      </c>
      <c r="AB1102" s="15">
        <v>0</v>
      </c>
      <c r="AC1102" s="15">
        <v>0</v>
      </c>
      <c r="AD1102" s="41"/>
    </row>
    <row r="1103" spans="1:30" s="6" customFormat="1" ht="93.75" customHeight="1" x14ac:dyDescent="0.25">
      <c r="A1103" s="38">
        <f>IF(OR(D1103=0,D1103=""),"",COUNTA($D$806:D1103))</f>
        <v>276</v>
      </c>
      <c r="B1103" s="9" t="s">
        <v>1917</v>
      </c>
      <c r="C1103" s="11" t="s">
        <v>1918</v>
      </c>
      <c r="D1103" s="15">
        <v>1992</v>
      </c>
      <c r="E1103" s="12">
        <v>625.20000000000005</v>
      </c>
      <c r="F1103" s="12">
        <v>572.9</v>
      </c>
      <c r="G1103" s="12">
        <v>52.3</v>
      </c>
      <c r="H1103" s="9" t="s">
        <v>39</v>
      </c>
      <c r="I1103" s="9"/>
      <c r="J1103" s="9"/>
      <c r="K1103" s="9"/>
      <c r="L1103" s="12"/>
      <c r="M1103" s="12"/>
      <c r="N1103" s="12"/>
      <c r="O1103" s="12"/>
      <c r="P1103" s="12"/>
      <c r="Q1103" s="12"/>
      <c r="R1103" s="12">
        <f t="shared" si="1713"/>
        <v>3402963.6</v>
      </c>
      <c r="S1103" s="12"/>
      <c r="T1103" s="12"/>
      <c r="U1103" s="12"/>
      <c r="V1103" s="12"/>
      <c r="W1103" s="12"/>
      <c r="X1103" s="12">
        <f t="shared" si="1697"/>
        <v>3402963.6</v>
      </c>
      <c r="Y1103" s="9" t="s">
        <v>2245</v>
      </c>
      <c r="Z1103" s="15">
        <v>0</v>
      </c>
      <c r="AA1103" s="15">
        <v>0</v>
      </c>
      <c r="AB1103" s="15">
        <v>0</v>
      </c>
      <c r="AC1103" s="15">
        <v>0</v>
      </c>
      <c r="AD1103" s="41"/>
    </row>
    <row r="1104" spans="1:30" s="6" customFormat="1" ht="93.75" customHeight="1" x14ac:dyDescent="0.25">
      <c r="A1104" s="38">
        <f>IF(OR(D1104=0,D1104=""),"",COUNTA($D$806:D1104))</f>
        <v>277</v>
      </c>
      <c r="B1104" s="9" t="s">
        <v>1919</v>
      </c>
      <c r="C1104" s="11" t="s">
        <v>1920</v>
      </c>
      <c r="D1104" s="15">
        <v>1992</v>
      </c>
      <c r="E1104" s="12">
        <v>1577.5</v>
      </c>
      <c r="F1104" s="12">
        <v>1279.3399999999999</v>
      </c>
      <c r="G1104" s="12">
        <v>298.16000000000003</v>
      </c>
      <c r="H1104" s="9" t="s">
        <v>36</v>
      </c>
      <c r="I1104" s="9"/>
      <c r="J1104" s="9"/>
      <c r="K1104" s="9"/>
      <c r="L1104" s="12"/>
      <c r="M1104" s="12"/>
      <c r="N1104" s="12"/>
      <c r="O1104" s="12"/>
      <c r="P1104" s="12"/>
      <c r="Q1104" s="12"/>
      <c r="R1104" s="12">
        <f t="shared" si="1713"/>
        <v>8586332.5</v>
      </c>
      <c r="S1104" s="12"/>
      <c r="T1104" s="12"/>
      <c r="U1104" s="12"/>
      <c r="V1104" s="12"/>
      <c r="W1104" s="12"/>
      <c r="X1104" s="12">
        <f t="shared" si="1697"/>
        <v>8586332.5</v>
      </c>
      <c r="Y1104" s="9" t="s">
        <v>2245</v>
      </c>
      <c r="Z1104" s="15">
        <v>0</v>
      </c>
      <c r="AA1104" s="15">
        <v>0</v>
      </c>
      <c r="AB1104" s="15">
        <v>0</v>
      </c>
      <c r="AC1104" s="15">
        <v>0</v>
      </c>
      <c r="AD1104" s="41"/>
    </row>
    <row r="1105" spans="1:30" s="6" customFormat="1" ht="93.75" customHeight="1" x14ac:dyDescent="0.25">
      <c r="A1105" s="38">
        <f>IF(OR(D1105=0,D1105=""),"",COUNTA($D$806:D1105))</f>
        <v>278</v>
      </c>
      <c r="B1105" s="9" t="s">
        <v>1921</v>
      </c>
      <c r="C1105" s="11" t="s">
        <v>1922</v>
      </c>
      <c r="D1105" s="15">
        <v>1994</v>
      </c>
      <c r="E1105" s="12">
        <v>1105.5</v>
      </c>
      <c r="F1105" s="12">
        <v>699.9</v>
      </c>
      <c r="G1105" s="12">
        <v>0</v>
      </c>
      <c r="H1105" s="9" t="s">
        <v>102</v>
      </c>
      <c r="I1105" s="9"/>
      <c r="J1105" s="9"/>
      <c r="K1105" s="9"/>
      <c r="L1105" s="12"/>
      <c r="M1105" s="12"/>
      <c r="N1105" s="12"/>
      <c r="O1105" s="12"/>
      <c r="P1105" s="12"/>
      <c r="Q1105" s="12"/>
      <c r="R1105" s="12">
        <f>2340*E1105</f>
        <v>2586870</v>
      </c>
      <c r="S1105" s="12"/>
      <c r="T1105" s="12"/>
      <c r="U1105" s="12"/>
      <c r="V1105" s="12"/>
      <c r="W1105" s="12"/>
      <c r="X1105" s="12">
        <f t="shared" si="1697"/>
        <v>2586870</v>
      </c>
      <c r="Y1105" s="9" t="s">
        <v>2245</v>
      </c>
      <c r="Z1105" s="15">
        <v>0</v>
      </c>
      <c r="AA1105" s="15">
        <v>0</v>
      </c>
      <c r="AB1105" s="15">
        <v>0</v>
      </c>
      <c r="AC1105" s="15">
        <v>0</v>
      </c>
      <c r="AD1105" s="41"/>
    </row>
    <row r="1106" spans="1:30" s="6" customFormat="1" ht="93.75" customHeight="1" x14ac:dyDescent="0.25">
      <c r="A1106" s="38" t="str">
        <f>IF(OR(D1106=0,D1106=""),"",COUNTA($D$806:D1106))</f>
        <v/>
      </c>
      <c r="B1106" s="9"/>
      <c r="C1106" s="39"/>
      <c r="D1106" s="15"/>
      <c r="E1106" s="40">
        <f>SUM(E1045:E1105)</f>
        <v>111092.39999999997</v>
      </c>
      <c r="F1106" s="40">
        <f t="shared" ref="F1106:G1106" si="1714">SUM(F1045:F1105)</f>
        <v>74442.539999999979</v>
      </c>
      <c r="G1106" s="40">
        <f t="shared" si="1714"/>
        <v>23437.67</v>
      </c>
      <c r="H1106" s="9"/>
      <c r="I1106" s="9"/>
      <c r="J1106" s="9"/>
      <c r="K1106" s="9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40">
        <f t="shared" ref="X1106" si="1715">SUM(X1045:X1105)</f>
        <v>392876853.10000002</v>
      </c>
      <c r="Y1106" s="40"/>
      <c r="Z1106" s="40">
        <f t="shared" ref="Z1106" si="1716">SUM(Z1045:Z1105)</f>
        <v>0</v>
      </c>
      <c r="AA1106" s="40">
        <f t="shared" ref="AA1106" si="1717">SUM(AA1045:AA1105)</f>
        <v>0</v>
      </c>
      <c r="AB1106" s="40">
        <f t="shared" ref="AB1106" si="1718">SUM(AB1045:AB1105)</f>
        <v>0</v>
      </c>
      <c r="AC1106" s="40">
        <f t="shared" ref="AC1106" si="1719">SUM(AC1045:AC1105)</f>
        <v>0</v>
      </c>
      <c r="AD1106" s="41"/>
    </row>
    <row r="1107" spans="1:30" s="6" customFormat="1" ht="93.75" customHeight="1" x14ac:dyDescent="0.25">
      <c r="A1107" s="38" t="str">
        <f>IF(OR(D1107=0,D1107=""),"",COUNTA($D$806:D1107))</f>
        <v/>
      </c>
      <c r="B1107" s="9"/>
      <c r="C1107" s="39" t="s">
        <v>2259</v>
      </c>
      <c r="D1107" s="15"/>
      <c r="E1107" s="12"/>
      <c r="F1107" s="12"/>
      <c r="G1107" s="12"/>
      <c r="H1107" s="9"/>
      <c r="I1107" s="9"/>
      <c r="J1107" s="9"/>
      <c r="K1107" s="9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41"/>
    </row>
    <row r="1108" spans="1:30" s="6" customFormat="1" ht="93.75" customHeight="1" x14ac:dyDescent="0.25">
      <c r="A1108" s="38">
        <f>IF(OR(D1108=0,D1108=""),"",COUNTA($D$806:D1108))</f>
        <v>279</v>
      </c>
      <c r="B1108" s="9" t="s">
        <v>1923</v>
      </c>
      <c r="C1108" s="11" t="s">
        <v>1924</v>
      </c>
      <c r="D1108" s="15">
        <v>1976</v>
      </c>
      <c r="E1108" s="12">
        <v>5312.9</v>
      </c>
      <c r="F1108" s="12">
        <v>3816.8</v>
      </c>
      <c r="G1108" s="12">
        <v>58</v>
      </c>
      <c r="H1108" s="9" t="s">
        <v>48</v>
      </c>
      <c r="I1108" s="9"/>
      <c r="J1108" s="9"/>
      <c r="K1108" s="9"/>
      <c r="L1108" s="12"/>
      <c r="M1108" s="12"/>
      <c r="N1108" s="12"/>
      <c r="O1108" s="12"/>
      <c r="P1108" s="12"/>
      <c r="Q1108" s="12"/>
      <c r="R1108" s="12">
        <f>2340*E1108</f>
        <v>12432186</v>
      </c>
      <c r="S1108" s="12"/>
      <c r="T1108" s="12"/>
      <c r="U1108" s="12"/>
      <c r="V1108" s="12"/>
      <c r="W1108" s="12"/>
      <c r="X1108" s="12">
        <f t="shared" ref="X1108:X1125" si="1720">L1108+M1108+N1108+O1108+P1108+Q1108+R1108+S1108+T1108+U1108+V1108+W1108</f>
        <v>12432186</v>
      </c>
      <c r="Y1108" s="9" t="s">
        <v>2245</v>
      </c>
      <c r="Z1108" s="15">
        <v>0</v>
      </c>
      <c r="AA1108" s="15">
        <v>0</v>
      </c>
      <c r="AB1108" s="15">
        <v>0</v>
      </c>
      <c r="AC1108" s="15">
        <v>0</v>
      </c>
      <c r="AD1108" s="41"/>
    </row>
    <row r="1109" spans="1:30" s="6" customFormat="1" ht="93.75" customHeight="1" x14ac:dyDescent="0.25">
      <c r="A1109" s="38">
        <f>IF(OR(D1109=0,D1109=""),"",COUNTA($D$806:D1109))</f>
        <v>280</v>
      </c>
      <c r="B1109" s="9" t="s">
        <v>1925</v>
      </c>
      <c r="C1109" s="11" t="s">
        <v>1926</v>
      </c>
      <c r="D1109" s="15">
        <v>1976</v>
      </c>
      <c r="E1109" s="12">
        <v>15059.6</v>
      </c>
      <c r="F1109" s="12">
        <v>10764</v>
      </c>
      <c r="G1109" s="12">
        <v>137.6</v>
      </c>
      <c r="H1109" s="9" t="s">
        <v>497</v>
      </c>
      <c r="I1109" s="9"/>
      <c r="J1109" s="9"/>
      <c r="K1109" s="9"/>
      <c r="L1109" s="12"/>
      <c r="M1109" s="12"/>
      <c r="N1109" s="12"/>
      <c r="O1109" s="12"/>
      <c r="P1109" s="12"/>
      <c r="Q1109" s="12"/>
      <c r="R1109" s="12">
        <f t="shared" ref="R1109:R1111" si="1721">1165*E1109</f>
        <v>17544434</v>
      </c>
      <c r="S1109" s="12"/>
      <c r="T1109" s="12"/>
      <c r="U1109" s="12"/>
      <c r="V1109" s="12"/>
      <c r="W1109" s="12"/>
      <c r="X1109" s="12">
        <f t="shared" si="1720"/>
        <v>17544434</v>
      </c>
      <c r="Y1109" s="9" t="s">
        <v>2245</v>
      </c>
      <c r="Z1109" s="15">
        <v>0</v>
      </c>
      <c r="AA1109" s="15">
        <v>0</v>
      </c>
      <c r="AB1109" s="15">
        <v>0</v>
      </c>
      <c r="AC1109" s="15">
        <v>0</v>
      </c>
      <c r="AD1109" s="41"/>
    </row>
    <row r="1110" spans="1:30" s="6" customFormat="1" ht="93.75" customHeight="1" x14ac:dyDescent="0.25">
      <c r="A1110" s="38">
        <f>IF(OR(D1110=0,D1110=""),"",COUNTA($D$806:D1110))</f>
        <v>281</v>
      </c>
      <c r="B1110" s="9" t="s">
        <v>1927</v>
      </c>
      <c r="C1110" s="11" t="s">
        <v>1928</v>
      </c>
      <c r="D1110" s="15">
        <v>1976</v>
      </c>
      <c r="E1110" s="12">
        <v>9517.7000000000007</v>
      </c>
      <c r="F1110" s="12">
        <v>7611.7</v>
      </c>
      <c r="G1110" s="12">
        <v>0</v>
      </c>
      <c r="H1110" s="9" t="s">
        <v>497</v>
      </c>
      <c r="I1110" s="9">
        <f>J1110+K1110</f>
        <v>4</v>
      </c>
      <c r="J1110" s="9">
        <v>4</v>
      </c>
      <c r="K1110" s="9"/>
      <c r="L1110" s="12"/>
      <c r="M1110" s="12"/>
      <c r="N1110" s="12"/>
      <c r="O1110" s="12"/>
      <c r="P1110" s="12"/>
      <c r="Q1110" s="12">
        <f>4023848*I1110</f>
        <v>16095392</v>
      </c>
      <c r="R1110" s="12">
        <f t="shared" si="1721"/>
        <v>11088120.5</v>
      </c>
      <c r="S1110" s="12"/>
      <c r="T1110" s="12"/>
      <c r="U1110" s="12"/>
      <c r="V1110" s="12">
        <f>48*E1110</f>
        <v>456849.60000000003</v>
      </c>
      <c r="W1110" s="12"/>
      <c r="X1110" s="12">
        <f t="shared" si="1720"/>
        <v>27640362.100000001</v>
      </c>
      <c r="Y1110" s="9" t="s">
        <v>2245</v>
      </c>
      <c r="Z1110" s="15">
        <v>0</v>
      </c>
      <c r="AA1110" s="15">
        <v>0</v>
      </c>
      <c r="AB1110" s="15">
        <v>0</v>
      </c>
      <c r="AC1110" s="15">
        <v>0</v>
      </c>
      <c r="AD1110" s="41"/>
    </row>
    <row r="1111" spans="1:30" s="6" customFormat="1" ht="93.75" customHeight="1" x14ac:dyDescent="0.25">
      <c r="A1111" s="38">
        <f>IF(OR(D1111=0,D1111=""),"",COUNTA($D$806:D1111))</f>
        <v>282</v>
      </c>
      <c r="B1111" s="9" t="s">
        <v>1929</v>
      </c>
      <c r="C1111" s="11" t="s">
        <v>1930</v>
      </c>
      <c r="D1111" s="15">
        <v>1976</v>
      </c>
      <c r="E1111" s="12">
        <v>9000</v>
      </c>
      <c r="F1111" s="12">
        <v>6681.28</v>
      </c>
      <c r="G1111" s="12">
        <v>0</v>
      </c>
      <c r="H1111" s="51" t="s">
        <v>497</v>
      </c>
      <c r="I1111" s="51"/>
      <c r="J1111" s="51"/>
      <c r="K1111" s="51"/>
      <c r="L1111" s="12"/>
      <c r="M1111" s="12"/>
      <c r="N1111" s="12"/>
      <c r="O1111" s="12"/>
      <c r="P1111" s="12"/>
      <c r="Q1111" s="12"/>
      <c r="R1111" s="12">
        <f t="shared" si="1721"/>
        <v>10485000</v>
      </c>
      <c r="S1111" s="12"/>
      <c r="T1111" s="12"/>
      <c r="U1111" s="12"/>
      <c r="V1111" s="12"/>
      <c r="W1111" s="12"/>
      <c r="X1111" s="12">
        <f t="shared" si="1720"/>
        <v>10485000</v>
      </c>
      <c r="Y1111" s="9" t="s">
        <v>2245</v>
      </c>
      <c r="Z1111" s="15">
        <v>0</v>
      </c>
      <c r="AA1111" s="15">
        <v>0</v>
      </c>
      <c r="AB1111" s="15">
        <v>0</v>
      </c>
      <c r="AC1111" s="15">
        <v>0</v>
      </c>
      <c r="AD1111" s="41"/>
    </row>
    <row r="1112" spans="1:30" s="6" customFormat="1" ht="93.75" customHeight="1" x14ac:dyDescent="0.25">
      <c r="A1112" s="38">
        <f>IF(OR(D1112=0,D1112=""),"",COUNTA($D$806:D1112))</f>
        <v>283</v>
      </c>
      <c r="B1112" s="9" t="s">
        <v>1931</v>
      </c>
      <c r="C1112" s="11" t="s">
        <v>1932</v>
      </c>
      <c r="D1112" s="15">
        <v>1976</v>
      </c>
      <c r="E1112" s="12">
        <v>4190.8</v>
      </c>
      <c r="F1112" s="12">
        <v>3026.6</v>
      </c>
      <c r="G1112" s="12">
        <v>0</v>
      </c>
      <c r="H1112" s="9" t="s">
        <v>48</v>
      </c>
      <c r="I1112" s="9"/>
      <c r="J1112" s="9"/>
      <c r="K1112" s="9"/>
      <c r="L1112" s="12"/>
      <c r="M1112" s="12"/>
      <c r="N1112" s="12"/>
      <c r="O1112" s="12"/>
      <c r="P1112" s="12"/>
      <c r="Q1112" s="12"/>
      <c r="R1112" s="12">
        <f>2340*E1112</f>
        <v>9806472</v>
      </c>
      <c r="S1112" s="12"/>
      <c r="T1112" s="12"/>
      <c r="U1112" s="12"/>
      <c r="V1112" s="12"/>
      <c r="W1112" s="12"/>
      <c r="X1112" s="12">
        <f t="shared" si="1720"/>
        <v>9806472</v>
      </c>
      <c r="Y1112" s="9" t="s">
        <v>2245</v>
      </c>
      <c r="Z1112" s="15">
        <v>0</v>
      </c>
      <c r="AA1112" s="15">
        <v>0</v>
      </c>
      <c r="AB1112" s="15">
        <v>0</v>
      </c>
      <c r="AC1112" s="15">
        <v>0</v>
      </c>
      <c r="AD1112" s="41"/>
    </row>
    <row r="1113" spans="1:30" s="6" customFormat="1" ht="93.75" customHeight="1" x14ac:dyDescent="0.25">
      <c r="A1113" s="38">
        <f>IF(OR(D1113=0,D1113=""),"",COUNTA($D$806:D1113))</f>
        <v>284</v>
      </c>
      <c r="B1113" s="9" t="s">
        <v>1933</v>
      </c>
      <c r="C1113" s="11" t="s">
        <v>1934</v>
      </c>
      <c r="D1113" s="15">
        <v>1977</v>
      </c>
      <c r="E1113" s="12">
        <v>9456.7000000000007</v>
      </c>
      <c r="F1113" s="12">
        <v>7555.1</v>
      </c>
      <c r="G1113" s="12">
        <v>0</v>
      </c>
      <c r="H1113" s="9" t="s">
        <v>497</v>
      </c>
      <c r="I1113" s="9"/>
      <c r="J1113" s="9"/>
      <c r="K1113" s="9"/>
      <c r="L1113" s="12"/>
      <c r="M1113" s="12"/>
      <c r="N1113" s="12"/>
      <c r="O1113" s="12"/>
      <c r="P1113" s="12"/>
      <c r="Q1113" s="12"/>
      <c r="R1113" s="12">
        <f t="shared" ref="R1113:R1117" si="1722">1165*E1113</f>
        <v>11017055.5</v>
      </c>
      <c r="S1113" s="12"/>
      <c r="T1113" s="12"/>
      <c r="U1113" s="12"/>
      <c r="V1113" s="12"/>
      <c r="W1113" s="12"/>
      <c r="X1113" s="12">
        <f t="shared" si="1720"/>
        <v>11017055.5</v>
      </c>
      <c r="Y1113" s="9" t="s">
        <v>2245</v>
      </c>
      <c r="Z1113" s="15">
        <v>0</v>
      </c>
      <c r="AA1113" s="15">
        <v>0</v>
      </c>
      <c r="AB1113" s="15">
        <v>0</v>
      </c>
      <c r="AC1113" s="15">
        <v>0</v>
      </c>
      <c r="AD1113" s="41"/>
    </row>
    <row r="1114" spans="1:30" s="6" customFormat="1" ht="93.75" customHeight="1" x14ac:dyDescent="0.25">
      <c r="A1114" s="38">
        <f>IF(OR(D1114=0,D1114=""),"",COUNTA($D$806:D1114))</f>
        <v>285</v>
      </c>
      <c r="B1114" s="9" t="s">
        <v>1935</v>
      </c>
      <c r="C1114" s="11" t="s">
        <v>1936</v>
      </c>
      <c r="D1114" s="15">
        <v>1977</v>
      </c>
      <c r="E1114" s="12">
        <v>9052.6</v>
      </c>
      <c r="F1114" s="12">
        <v>6697.6</v>
      </c>
      <c r="G1114" s="12">
        <v>0</v>
      </c>
      <c r="H1114" s="9" t="s">
        <v>497</v>
      </c>
      <c r="I1114" s="9"/>
      <c r="J1114" s="9"/>
      <c r="K1114" s="9"/>
      <c r="L1114" s="12"/>
      <c r="M1114" s="12"/>
      <c r="N1114" s="12"/>
      <c r="O1114" s="12"/>
      <c r="P1114" s="12"/>
      <c r="Q1114" s="12"/>
      <c r="R1114" s="12">
        <f t="shared" si="1722"/>
        <v>10546279</v>
      </c>
      <c r="S1114" s="12"/>
      <c r="T1114" s="12"/>
      <c r="U1114" s="12"/>
      <c r="V1114" s="12"/>
      <c r="W1114" s="12"/>
      <c r="X1114" s="12">
        <f t="shared" si="1720"/>
        <v>10546279</v>
      </c>
      <c r="Y1114" s="9" t="s">
        <v>2245</v>
      </c>
      <c r="Z1114" s="15">
        <v>0</v>
      </c>
      <c r="AA1114" s="15">
        <v>0</v>
      </c>
      <c r="AB1114" s="15">
        <v>0</v>
      </c>
      <c r="AC1114" s="15">
        <v>0</v>
      </c>
      <c r="AD1114" s="41"/>
    </row>
    <row r="1115" spans="1:30" s="6" customFormat="1" ht="93.75" customHeight="1" x14ac:dyDescent="0.25">
      <c r="A1115" s="38">
        <f>IF(OR(D1115=0,D1115=""),"",COUNTA($D$806:D1115))</f>
        <v>286</v>
      </c>
      <c r="B1115" s="9" t="s">
        <v>1937</v>
      </c>
      <c r="C1115" s="11" t="s">
        <v>1938</v>
      </c>
      <c r="D1115" s="15">
        <v>1977</v>
      </c>
      <c r="E1115" s="12">
        <v>9130</v>
      </c>
      <c r="F1115" s="12">
        <v>5509</v>
      </c>
      <c r="G1115" s="12">
        <v>0</v>
      </c>
      <c r="H1115" s="9" t="s">
        <v>497</v>
      </c>
      <c r="I1115" s="9"/>
      <c r="J1115" s="9"/>
      <c r="K1115" s="9"/>
      <c r="L1115" s="12"/>
      <c r="M1115" s="12"/>
      <c r="N1115" s="12"/>
      <c r="O1115" s="12"/>
      <c r="P1115" s="12"/>
      <c r="Q1115" s="12"/>
      <c r="R1115" s="12">
        <f t="shared" si="1722"/>
        <v>10636450</v>
      </c>
      <c r="S1115" s="12"/>
      <c r="T1115" s="12"/>
      <c r="U1115" s="12"/>
      <c r="V1115" s="12"/>
      <c r="W1115" s="12"/>
      <c r="X1115" s="12">
        <f t="shared" si="1720"/>
        <v>10636450</v>
      </c>
      <c r="Y1115" s="9" t="s">
        <v>2245</v>
      </c>
      <c r="Z1115" s="15">
        <v>0</v>
      </c>
      <c r="AA1115" s="15">
        <v>0</v>
      </c>
      <c r="AB1115" s="15">
        <v>0</v>
      </c>
      <c r="AC1115" s="15">
        <v>0</v>
      </c>
      <c r="AD1115" s="41"/>
    </row>
    <row r="1116" spans="1:30" s="6" customFormat="1" ht="93.75" customHeight="1" x14ac:dyDescent="0.25">
      <c r="A1116" s="38">
        <f>IF(OR(D1116=0,D1116=""),"",COUNTA($D$806:D1116))</f>
        <v>287</v>
      </c>
      <c r="B1116" s="9" t="s">
        <v>1939</v>
      </c>
      <c r="C1116" s="11" t="s">
        <v>1940</v>
      </c>
      <c r="D1116" s="52">
        <v>1978</v>
      </c>
      <c r="E1116" s="50">
        <v>15112</v>
      </c>
      <c r="F1116" s="50">
        <v>10938.2</v>
      </c>
      <c r="G1116" s="50">
        <v>43.7</v>
      </c>
      <c r="H1116" s="9" t="s">
        <v>497</v>
      </c>
      <c r="I1116" s="9"/>
      <c r="J1116" s="9"/>
      <c r="K1116" s="9"/>
      <c r="L1116" s="12"/>
      <c r="M1116" s="12"/>
      <c r="N1116" s="12"/>
      <c r="O1116" s="12"/>
      <c r="P1116" s="12"/>
      <c r="Q1116" s="12"/>
      <c r="R1116" s="12">
        <f t="shared" si="1722"/>
        <v>17605480</v>
      </c>
      <c r="S1116" s="12"/>
      <c r="T1116" s="12"/>
      <c r="U1116" s="12"/>
      <c r="V1116" s="12"/>
      <c r="W1116" s="12"/>
      <c r="X1116" s="12">
        <f t="shared" si="1720"/>
        <v>17605480</v>
      </c>
      <c r="Y1116" s="9" t="s">
        <v>2245</v>
      </c>
      <c r="Z1116" s="15">
        <v>0</v>
      </c>
      <c r="AA1116" s="15">
        <v>0</v>
      </c>
      <c r="AB1116" s="15">
        <v>0</v>
      </c>
      <c r="AC1116" s="15">
        <v>0</v>
      </c>
      <c r="AD1116" s="41"/>
    </row>
    <row r="1117" spans="1:30" s="6" customFormat="1" ht="93.75" customHeight="1" x14ac:dyDescent="0.25">
      <c r="A1117" s="38">
        <f>IF(OR(D1117=0,D1117=""),"",COUNTA($D$806:D1117))</f>
        <v>288</v>
      </c>
      <c r="B1117" s="9" t="s">
        <v>1941</v>
      </c>
      <c r="C1117" s="11" t="s">
        <v>1942</v>
      </c>
      <c r="D1117" s="52">
        <v>1978</v>
      </c>
      <c r="E1117" s="50">
        <v>12385.4</v>
      </c>
      <c r="F1117" s="50">
        <v>9132.4</v>
      </c>
      <c r="G1117" s="50">
        <v>0</v>
      </c>
      <c r="H1117" s="9" t="s">
        <v>497</v>
      </c>
      <c r="I1117" s="9"/>
      <c r="J1117" s="9"/>
      <c r="K1117" s="9"/>
      <c r="L1117" s="12"/>
      <c r="M1117" s="12"/>
      <c r="N1117" s="12"/>
      <c r="O1117" s="12"/>
      <c r="P1117" s="12"/>
      <c r="Q1117" s="12"/>
      <c r="R1117" s="12">
        <f t="shared" si="1722"/>
        <v>14428991</v>
      </c>
      <c r="S1117" s="12"/>
      <c r="T1117" s="12"/>
      <c r="U1117" s="12"/>
      <c r="V1117" s="12"/>
      <c r="W1117" s="12"/>
      <c r="X1117" s="12">
        <f t="shared" si="1720"/>
        <v>14428991</v>
      </c>
      <c r="Y1117" s="9" t="s">
        <v>2245</v>
      </c>
      <c r="Z1117" s="15">
        <v>0</v>
      </c>
      <c r="AA1117" s="15">
        <v>0</v>
      </c>
      <c r="AB1117" s="15">
        <v>0</v>
      </c>
      <c r="AC1117" s="15">
        <v>0</v>
      </c>
      <c r="AD1117" s="41"/>
    </row>
    <row r="1118" spans="1:30" s="6" customFormat="1" ht="93.75" customHeight="1" x14ac:dyDescent="0.25">
      <c r="A1118" s="38">
        <f>IF(OR(D1118=0,D1118=""),"",COUNTA($D$806:D1118))</f>
        <v>289</v>
      </c>
      <c r="B1118" s="9" t="s">
        <v>1943</v>
      </c>
      <c r="C1118" s="11" t="s">
        <v>1944</v>
      </c>
      <c r="D1118" s="52">
        <v>1978</v>
      </c>
      <c r="E1118" s="50">
        <v>4202.2</v>
      </c>
      <c r="F1118" s="50">
        <v>1853</v>
      </c>
      <c r="G1118" s="50">
        <v>1463</v>
      </c>
      <c r="H1118" s="9" t="s">
        <v>48</v>
      </c>
      <c r="I1118" s="9"/>
      <c r="J1118" s="9"/>
      <c r="K1118" s="9"/>
      <c r="L1118" s="12"/>
      <c r="M1118" s="12"/>
      <c r="N1118" s="12"/>
      <c r="O1118" s="12"/>
      <c r="P1118" s="12"/>
      <c r="Q1118" s="12"/>
      <c r="R1118" s="12">
        <f>2340*E1118</f>
        <v>9833148</v>
      </c>
      <c r="S1118" s="12"/>
      <c r="T1118" s="12"/>
      <c r="U1118" s="12"/>
      <c r="V1118" s="12"/>
      <c r="W1118" s="12"/>
      <c r="X1118" s="12">
        <f t="shared" si="1720"/>
        <v>9833148</v>
      </c>
      <c r="Y1118" s="9" t="s">
        <v>2245</v>
      </c>
      <c r="Z1118" s="15">
        <v>0</v>
      </c>
      <c r="AA1118" s="15">
        <v>0</v>
      </c>
      <c r="AB1118" s="15">
        <v>0</v>
      </c>
      <c r="AC1118" s="15">
        <v>0</v>
      </c>
      <c r="AD1118" s="41"/>
    </row>
    <row r="1119" spans="1:30" s="6" customFormat="1" ht="93.75" customHeight="1" x14ac:dyDescent="0.25">
      <c r="A1119" s="38">
        <f>IF(OR(D1119=0,D1119=""),"",COUNTA($D$806:D1119))</f>
        <v>290</v>
      </c>
      <c r="B1119" s="9" t="s">
        <v>1945</v>
      </c>
      <c r="C1119" s="11" t="s">
        <v>1946</v>
      </c>
      <c r="D1119" s="15">
        <v>1978</v>
      </c>
      <c r="E1119" s="12">
        <v>8624.6</v>
      </c>
      <c r="F1119" s="12">
        <v>7556.83</v>
      </c>
      <c r="G1119" s="12">
        <v>0</v>
      </c>
      <c r="H1119" s="9" t="s">
        <v>497</v>
      </c>
      <c r="I1119" s="9"/>
      <c r="J1119" s="9"/>
      <c r="K1119" s="9"/>
      <c r="L1119" s="12"/>
      <c r="M1119" s="12"/>
      <c r="N1119" s="12"/>
      <c r="O1119" s="12"/>
      <c r="P1119" s="12"/>
      <c r="Q1119" s="12"/>
      <c r="R1119" s="12">
        <f t="shared" ref="R1119:R1125" si="1723">1165*E1119</f>
        <v>10047659</v>
      </c>
      <c r="S1119" s="12"/>
      <c r="T1119" s="12"/>
      <c r="U1119" s="12"/>
      <c r="V1119" s="12"/>
      <c r="W1119" s="12"/>
      <c r="X1119" s="12">
        <f t="shared" si="1720"/>
        <v>10047659</v>
      </c>
      <c r="Y1119" s="9" t="s">
        <v>2245</v>
      </c>
      <c r="Z1119" s="15">
        <v>0</v>
      </c>
      <c r="AA1119" s="15">
        <v>0</v>
      </c>
      <c r="AB1119" s="15">
        <v>0</v>
      </c>
      <c r="AC1119" s="15">
        <v>0</v>
      </c>
      <c r="AD1119" s="41"/>
    </row>
    <row r="1120" spans="1:30" s="6" customFormat="1" ht="93.75" customHeight="1" x14ac:dyDescent="0.25">
      <c r="A1120" s="38">
        <f>IF(OR(D1120=0,D1120=""),"",COUNTA($D$806:D1120))</f>
        <v>291</v>
      </c>
      <c r="B1120" s="9" t="s">
        <v>1947</v>
      </c>
      <c r="C1120" s="11" t="s">
        <v>1948</v>
      </c>
      <c r="D1120" s="15">
        <v>1978</v>
      </c>
      <c r="E1120" s="12">
        <v>15009.8</v>
      </c>
      <c r="F1120" s="12">
        <v>10988.41</v>
      </c>
      <c r="G1120" s="12">
        <v>0</v>
      </c>
      <c r="H1120" s="9" t="s">
        <v>497</v>
      </c>
      <c r="I1120" s="9"/>
      <c r="J1120" s="9"/>
      <c r="K1120" s="9"/>
      <c r="L1120" s="12"/>
      <c r="M1120" s="12"/>
      <c r="N1120" s="12"/>
      <c r="O1120" s="12"/>
      <c r="P1120" s="12"/>
      <c r="Q1120" s="12"/>
      <c r="R1120" s="12">
        <f t="shared" si="1723"/>
        <v>17486417</v>
      </c>
      <c r="S1120" s="12"/>
      <c r="T1120" s="12"/>
      <c r="U1120" s="12"/>
      <c r="V1120" s="12"/>
      <c r="W1120" s="12"/>
      <c r="X1120" s="12">
        <f t="shared" si="1720"/>
        <v>17486417</v>
      </c>
      <c r="Y1120" s="9" t="s">
        <v>2245</v>
      </c>
      <c r="Z1120" s="15">
        <v>0</v>
      </c>
      <c r="AA1120" s="15">
        <v>0</v>
      </c>
      <c r="AB1120" s="15">
        <v>0</v>
      </c>
      <c r="AC1120" s="15">
        <v>0</v>
      </c>
      <c r="AD1120" s="41"/>
    </row>
    <row r="1121" spans="1:30" s="6" customFormat="1" ht="93.75" customHeight="1" x14ac:dyDescent="0.25">
      <c r="A1121" s="38">
        <f>IF(OR(D1121=0,D1121=""),"",COUNTA($D$806:D1121))</f>
        <v>292</v>
      </c>
      <c r="B1121" s="9" t="s">
        <v>1949</v>
      </c>
      <c r="C1121" s="11" t="s">
        <v>1950</v>
      </c>
      <c r="D1121" s="15">
        <v>1978</v>
      </c>
      <c r="E1121" s="12">
        <v>11880.9</v>
      </c>
      <c r="F1121" s="12">
        <v>9505.5</v>
      </c>
      <c r="G1121" s="12">
        <v>2330.4</v>
      </c>
      <c r="H1121" s="9" t="s">
        <v>497</v>
      </c>
      <c r="I1121" s="9"/>
      <c r="J1121" s="9"/>
      <c r="K1121" s="9"/>
      <c r="L1121" s="12"/>
      <c r="M1121" s="12"/>
      <c r="N1121" s="12"/>
      <c r="O1121" s="12"/>
      <c r="P1121" s="12"/>
      <c r="Q1121" s="12"/>
      <c r="R1121" s="12">
        <f t="shared" si="1723"/>
        <v>13841248.5</v>
      </c>
      <c r="S1121" s="12"/>
      <c r="T1121" s="12"/>
      <c r="U1121" s="12"/>
      <c r="V1121" s="12"/>
      <c r="W1121" s="12"/>
      <c r="X1121" s="12">
        <f t="shared" si="1720"/>
        <v>13841248.5</v>
      </c>
      <c r="Y1121" s="9" t="s">
        <v>2245</v>
      </c>
      <c r="Z1121" s="15">
        <v>0</v>
      </c>
      <c r="AA1121" s="15">
        <v>0</v>
      </c>
      <c r="AB1121" s="15">
        <v>0</v>
      </c>
      <c r="AC1121" s="15">
        <v>0</v>
      </c>
      <c r="AD1121" s="41"/>
    </row>
    <row r="1122" spans="1:30" s="6" customFormat="1" ht="93.75" customHeight="1" x14ac:dyDescent="0.25">
      <c r="A1122" s="38">
        <f>IF(OR(D1122=0,D1122=""),"",COUNTA($D$806:D1122))</f>
        <v>293</v>
      </c>
      <c r="B1122" s="9" t="s">
        <v>1951</v>
      </c>
      <c r="C1122" s="11" t="s">
        <v>1952</v>
      </c>
      <c r="D1122" s="15">
        <v>1978</v>
      </c>
      <c r="E1122" s="12">
        <v>10108.700000000001</v>
      </c>
      <c r="F1122" s="12">
        <v>4699</v>
      </c>
      <c r="G1122" s="12">
        <v>0</v>
      </c>
      <c r="H1122" s="9" t="s">
        <v>497</v>
      </c>
      <c r="I1122" s="9"/>
      <c r="J1122" s="9"/>
      <c r="K1122" s="9"/>
      <c r="L1122" s="12"/>
      <c r="M1122" s="12"/>
      <c r="N1122" s="12"/>
      <c r="O1122" s="12"/>
      <c r="P1122" s="12"/>
      <c r="Q1122" s="12"/>
      <c r="R1122" s="12">
        <f t="shared" si="1723"/>
        <v>11776635.5</v>
      </c>
      <c r="S1122" s="12"/>
      <c r="T1122" s="12"/>
      <c r="U1122" s="12"/>
      <c r="V1122" s="12"/>
      <c r="W1122" s="12"/>
      <c r="X1122" s="12">
        <f t="shared" si="1720"/>
        <v>11776635.5</v>
      </c>
      <c r="Y1122" s="9" t="s">
        <v>2245</v>
      </c>
      <c r="Z1122" s="15">
        <v>0</v>
      </c>
      <c r="AA1122" s="15">
        <v>0</v>
      </c>
      <c r="AB1122" s="15">
        <v>0</v>
      </c>
      <c r="AC1122" s="15">
        <v>0</v>
      </c>
      <c r="AD1122" s="41"/>
    </row>
    <row r="1123" spans="1:30" s="6" customFormat="1" ht="93.75" customHeight="1" x14ac:dyDescent="0.25">
      <c r="A1123" s="38">
        <f>IF(OR(D1123=0,D1123=""),"",COUNTA($D$806:D1123))</f>
        <v>294</v>
      </c>
      <c r="B1123" s="9" t="s">
        <v>1953</v>
      </c>
      <c r="C1123" s="11" t="s">
        <v>1954</v>
      </c>
      <c r="D1123" s="15">
        <v>1981</v>
      </c>
      <c r="E1123" s="12">
        <v>7774.1</v>
      </c>
      <c r="F1123" s="12">
        <v>5477.2</v>
      </c>
      <c r="G1123" s="12">
        <v>1586.4</v>
      </c>
      <c r="H1123" s="9" t="s">
        <v>497</v>
      </c>
      <c r="I1123" s="9"/>
      <c r="J1123" s="9"/>
      <c r="K1123" s="9"/>
      <c r="L1123" s="12"/>
      <c r="M1123" s="12"/>
      <c r="N1123" s="12"/>
      <c r="O1123" s="12"/>
      <c r="P1123" s="12"/>
      <c r="Q1123" s="12"/>
      <c r="R1123" s="12">
        <f t="shared" si="1723"/>
        <v>9056826.5</v>
      </c>
      <c r="S1123" s="12"/>
      <c r="T1123" s="12"/>
      <c r="U1123" s="12"/>
      <c r="V1123" s="12"/>
      <c r="W1123" s="12"/>
      <c r="X1123" s="12">
        <f t="shared" si="1720"/>
        <v>9056826.5</v>
      </c>
      <c r="Y1123" s="9" t="s">
        <v>2245</v>
      </c>
      <c r="Z1123" s="15">
        <v>0</v>
      </c>
      <c r="AA1123" s="15">
        <v>0</v>
      </c>
      <c r="AB1123" s="15">
        <v>0</v>
      </c>
      <c r="AC1123" s="15">
        <v>0</v>
      </c>
      <c r="AD1123" s="41"/>
    </row>
    <row r="1124" spans="1:30" s="6" customFormat="1" ht="93.75" customHeight="1" x14ac:dyDescent="0.25">
      <c r="A1124" s="38">
        <f>IF(OR(D1124=0,D1124=""),"",COUNTA($D$806:D1124))</f>
        <v>295</v>
      </c>
      <c r="B1124" s="9" t="s">
        <v>1955</v>
      </c>
      <c r="C1124" s="11" t="s">
        <v>1956</v>
      </c>
      <c r="D1124" s="15">
        <v>1981</v>
      </c>
      <c r="E1124" s="12">
        <v>10408</v>
      </c>
      <c r="F1124" s="12">
        <v>7279.8</v>
      </c>
      <c r="G1124" s="12">
        <v>2070.8000000000002</v>
      </c>
      <c r="H1124" s="9" t="s">
        <v>497</v>
      </c>
      <c r="I1124" s="9"/>
      <c r="J1124" s="9"/>
      <c r="K1124" s="9"/>
      <c r="L1124" s="12"/>
      <c r="M1124" s="12"/>
      <c r="N1124" s="12"/>
      <c r="O1124" s="12"/>
      <c r="P1124" s="12"/>
      <c r="Q1124" s="12"/>
      <c r="R1124" s="12">
        <f t="shared" si="1723"/>
        <v>12125320</v>
      </c>
      <c r="S1124" s="12"/>
      <c r="T1124" s="12"/>
      <c r="U1124" s="12"/>
      <c r="V1124" s="12"/>
      <c r="W1124" s="12"/>
      <c r="X1124" s="12">
        <f t="shared" si="1720"/>
        <v>12125320</v>
      </c>
      <c r="Y1124" s="9" t="s">
        <v>2245</v>
      </c>
      <c r="Z1124" s="15">
        <v>0</v>
      </c>
      <c r="AA1124" s="15">
        <v>0</v>
      </c>
      <c r="AB1124" s="15">
        <v>0</v>
      </c>
      <c r="AC1124" s="15">
        <v>0</v>
      </c>
      <c r="AD1124" s="41"/>
    </row>
    <row r="1125" spans="1:30" s="6" customFormat="1" ht="93.75" customHeight="1" x14ac:dyDescent="0.25">
      <c r="A1125" s="38">
        <f>IF(OR(D1125=0,D1125=""),"",COUNTA($D$806:D1125))</f>
        <v>296</v>
      </c>
      <c r="B1125" s="9" t="s">
        <v>1957</v>
      </c>
      <c r="C1125" s="11" t="s">
        <v>1958</v>
      </c>
      <c r="D1125" s="15">
        <v>1982</v>
      </c>
      <c r="E1125" s="12">
        <v>14326.1</v>
      </c>
      <c r="F1125" s="12">
        <v>11395</v>
      </c>
      <c r="G1125" s="12">
        <v>2872.2</v>
      </c>
      <c r="H1125" s="9" t="s">
        <v>497</v>
      </c>
      <c r="I1125" s="9"/>
      <c r="J1125" s="9"/>
      <c r="K1125" s="9"/>
      <c r="L1125" s="12"/>
      <c r="M1125" s="12"/>
      <c r="N1125" s="12"/>
      <c r="O1125" s="12"/>
      <c r="P1125" s="12"/>
      <c r="Q1125" s="12"/>
      <c r="R1125" s="12">
        <f t="shared" si="1723"/>
        <v>16689906.5</v>
      </c>
      <c r="S1125" s="12"/>
      <c r="T1125" s="12"/>
      <c r="U1125" s="12"/>
      <c r="V1125" s="12"/>
      <c r="W1125" s="12"/>
      <c r="X1125" s="12">
        <f t="shared" si="1720"/>
        <v>16689906.5</v>
      </c>
      <c r="Y1125" s="9" t="s">
        <v>2245</v>
      </c>
      <c r="Z1125" s="15">
        <v>0</v>
      </c>
      <c r="AA1125" s="15">
        <v>0</v>
      </c>
      <c r="AB1125" s="15">
        <v>0</v>
      </c>
      <c r="AC1125" s="15">
        <v>0</v>
      </c>
      <c r="AD1125" s="41"/>
    </row>
    <row r="1126" spans="1:30" s="6" customFormat="1" ht="93.75" customHeight="1" x14ac:dyDescent="0.25">
      <c r="A1126" s="38" t="str">
        <f>IF(OR(D1126=0,D1126=""),"",COUNTA($D$806:D1126))</f>
        <v/>
      </c>
      <c r="B1126" s="9"/>
      <c r="C1126" s="39"/>
      <c r="D1126" s="15"/>
      <c r="E1126" s="40">
        <f>SUM(E1108:E1125)</f>
        <v>180552.1</v>
      </c>
      <c r="F1126" s="40">
        <f t="shared" ref="F1126:G1126" si="1724">SUM(F1108:F1125)</f>
        <v>130487.42</v>
      </c>
      <c r="G1126" s="40">
        <f t="shared" si="1724"/>
        <v>10562.1</v>
      </c>
      <c r="H1126" s="9"/>
      <c r="I1126" s="9"/>
      <c r="J1126" s="9"/>
      <c r="K1126" s="9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40">
        <f t="shared" ref="X1126" si="1725">SUM(X1108:X1125)</f>
        <v>242999870.59999999</v>
      </c>
      <c r="Y1126" s="40"/>
      <c r="Z1126" s="40">
        <f t="shared" ref="Z1126" si="1726">SUM(Z1108:Z1125)</f>
        <v>0</v>
      </c>
      <c r="AA1126" s="40">
        <f t="shared" ref="AA1126" si="1727">SUM(AA1108:AA1125)</f>
        <v>0</v>
      </c>
      <c r="AB1126" s="40">
        <f t="shared" ref="AB1126" si="1728">SUM(AB1108:AB1125)</f>
        <v>0</v>
      </c>
      <c r="AC1126" s="40">
        <f t="shared" ref="AC1126" si="1729">SUM(AC1108:AC1125)</f>
        <v>0</v>
      </c>
      <c r="AD1126" s="41"/>
    </row>
    <row r="1127" spans="1:30" s="6" customFormat="1" ht="93.75" customHeight="1" x14ac:dyDescent="0.25">
      <c r="A1127" s="38" t="str">
        <f>IF(OR(D1127=0,D1127=""),"",COUNTA($D$806:D1127))</f>
        <v/>
      </c>
      <c r="B1127" s="9"/>
      <c r="C1127" s="39" t="s">
        <v>2230</v>
      </c>
      <c r="D1127" s="15"/>
      <c r="E1127" s="12"/>
      <c r="F1127" s="12"/>
      <c r="G1127" s="12"/>
      <c r="H1127" s="9"/>
      <c r="I1127" s="9"/>
      <c r="J1127" s="9"/>
      <c r="K1127" s="9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41"/>
    </row>
    <row r="1128" spans="1:30" s="6" customFormat="1" ht="93.75" customHeight="1" x14ac:dyDescent="0.25">
      <c r="A1128" s="38">
        <f>IF(OR(D1128=0,D1128=""),"",COUNTA($D$806:D1128))</f>
        <v>297</v>
      </c>
      <c r="B1128" s="9" t="s">
        <v>1959</v>
      </c>
      <c r="C1128" s="11" t="s">
        <v>1960</v>
      </c>
      <c r="D1128" s="15">
        <v>1976</v>
      </c>
      <c r="E1128" s="12">
        <v>5465.88</v>
      </c>
      <c r="F1128" s="12">
        <v>3349.6</v>
      </c>
      <c r="G1128" s="12">
        <v>2116.2800000000002</v>
      </c>
      <c r="H1128" s="9" t="s">
        <v>48</v>
      </c>
      <c r="I1128" s="9"/>
      <c r="J1128" s="9"/>
      <c r="K1128" s="9"/>
      <c r="L1128" s="12"/>
      <c r="M1128" s="12"/>
      <c r="N1128" s="12"/>
      <c r="O1128" s="12"/>
      <c r="P1128" s="12"/>
      <c r="Q1128" s="12"/>
      <c r="R1128" s="12">
        <f>2340*E1128</f>
        <v>12790159.200000001</v>
      </c>
      <c r="S1128" s="12"/>
      <c r="T1128" s="50"/>
      <c r="U1128" s="12"/>
      <c r="V1128" s="12"/>
      <c r="W1128" s="12"/>
      <c r="X1128" s="12">
        <f t="shared" ref="X1128:X1144" si="1730">L1128+M1128+N1128+O1128+P1128+Q1128+R1128+S1128+T1128+U1128+V1128+W1128</f>
        <v>12790159.200000001</v>
      </c>
      <c r="Y1128" s="9" t="s">
        <v>2245</v>
      </c>
      <c r="Z1128" s="15">
        <v>0</v>
      </c>
      <c r="AA1128" s="15">
        <v>0</v>
      </c>
      <c r="AB1128" s="15">
        <v>0</v>
      </c>
      <c r="AC1128" s="15">
        <v>0</v>
      </c>
      <c r="AD1128" s="41"/>
    </row>
    <row r="1129" spans="1:30" s="6" customFormat="1" ht="93.75" customHeight="1" x14ac:dyDescent="0.25">
      <c r="A1129" s="38">
        <f>IF(OR(D1129=0,D1129=""),"",COUNTA($D$806:D1129))</f>
        <v>298</v>
      </c>
      <c r="B1129" s="9" t="s">
        <v>1961</v>
      </c>
      <c r="C1129" s="11" t="s">
        <v>1962</v>
      </c>
      <c r="D1129" s="15">
        <v>1976</v>
      </c>
      <c r="E1129" s="12">
        <v>691</v>
      </c>
      <c r="F1129" s="12">
        <v>450</v>
      </c>
      <c r="G1129" s="12">
        <v>241</v>
      </c>
      <c r="H1129" s="9" t="s">
        <v>39</v>
      </c>
      <c r="I1129" s="9"/>
      <c r="J1129" s="9"/>
      <c r="K1129" s="9"/>
      <c r="L1129" s="12"/>
      <c r="M1129" s="12"/>
      <c r="N1129" s="12"/>
      <c r="O1129" s="12"/>
      <c r="P1129" s="12"/>
      <c r="Q1129" s="12"/>
      <c r="R1129" s="12">
        <f t="shared" ref="R1129:R1132" si="1731">5443*E1129</f>
        <v>3761113</v>
      </c>
      <c r="S1129" s="12"/>
      <c r="T1129" s="12"/>
      <c r="U1129" s="12"/>
      <c r="V1129" s="12"/>
      <c r="W1129" s="12"/>
      <c r="X1129" s="12">
        <f t="shared" si="1730"/>
        <v>3761113</v>
      </c>
      <c r="Y1129" s="9" t="s">
        <v>2245</v>
      </c>
      <c r="Z1129" s="15">
        <v>0</v>
      </c>
      <c r="AA1129" s="15">
        <v>0</v>
      </c>
      <c r="AB1129" s="15">
        <v>0</v>
      </c>
      <c r="AC1129" s="15">
        <v>0</v>
      </c>
      <c r="AD1129" s="41"/>
    </row>
    <row r="1130" spans="1:30" s="6" customFormat="1" ht="93.75" customHeight="1" x14ac:dyDescent="0.25">
      <c r="A1130" s="38">
        <f>IF(OR(D1130=0,D1130=""),"",COUNTA($D$806:D1130))</f>
        <v>299</v>
      </c>
      <c r="B1130" s="9" t="s">
        <v>1963</v>
      </c>
      <c r="C1130" s="11" t="s">
        <v>1964</v>
      </c>
      <c r="D1130" s="15">
        <v>1976</v>
      </c>
      <c r="E1130" s="12">
        <v>530.6</v>
      </c>
      <c r="F1130" s="12">
        <v>269.60000000000002</v>
      </c>
      <c r="G1130" s="12">
        <v>0</v>
      </c>
      <c r="H1130" s="9" t="s">
        <v>39</v>
      </c>
      <c r="I1130" s="9"/>
      <c r="J1130" s="9"/>
      <c r="K1130" s="9"/>
      <c r="L1130" s="12"/>
      <c r="M1130" s="12"/>
      <c r="N1130" s="12"/>
      <c r="O1130" s="12"/>
      <c r="P1130" s="12"/>
      <c r="Q1130" s="12"/>
      <c r="R1130" s="12">
        <f t="shared" si="1731"/>
        <v>2888055.8000000003</v>
      </c>
      <c r="S1130" s="12"/>
      <c r="T1130" s="12"/>
      <c r="U1130" s="12"/>
      <c r="V1130" s="12"/>
      <c r="W1130" s="12"/>
      <c r="X1130" s="12">
        <f t="shared" si="1730"/>
        <v>2888055.8000000003</v>
      </c>
      <c r="Y1130" s="9" t="s">
        <v>2245</v>
      </c>
      <c r="Z1130" s="15">
        <v>0</v>
      </c>
      <c r="AA1130" s="15">
        <v>0</v>
      </c>
      <c r="AB1130" s="15">
        <v>0</v>
      </c>
      <c r="AC1130" s="15">
        <v>0</v>
      </c>
      <c r="AD1130" s="41"/>
    </row>
    <row r="1131" spans="1:30" s="6" customFormat="1" ht="93.75" customHeight="1" x14ac:dyDescent="0.25">
      <c r="A1131" s="38">
        <f>IF(OR(D1131=0,D1131=""),"",COUNTA($D$806:D1131))</f>
        <v>300</v>
      </c>
      <c r="B1131" s="9" t="s">
        <v>1965</v>
      </c>
      <c r="C1131" s="11" t="s">
        <v>1966</v>
      </c>
      <c r="D1131" s="15">
        <v>1978</v>
      </c>
      <c r="E1131" s="12">
        <v>431</v>
      </c>
      <c r="F1131" s="12">
        <v>356</v>
      </c>
      <c r="G1131" s="12">
        <v>0</v>
      </c>
      <c r="H1131" s="9" t="s">
        <v>39</v>
      </c>
      <c r="I1131" s="9"/>
      <c r="J1131" s="9"/>
      <c r="K1131" s="9"/>
      <c r="L1131" s="12"/>
      <c r="M1131" s="12"/>
      <c r="N1131" s="12"/>
      <c r="O1131" s="12"/>
      <c r="P1131" s="12"/>
      <c r="Q1131" s="12"/>
      <c r="R1131" s="12">
        <f t="shared" si="1731"/>
        <v>2345933</v>
      </c>
      <c r="S1131" s="12"/>
      <c r="T1131" s="12"/>
      <c r="U1131" s="12"/>
      <c r="V1131" s="12"/>
      <c r="W1131" s="9"/>
      <c r="X1131" s="12">
        <f t="shared" si="1730"/>
        <v>2345933</v>
      </c>
      <c r="Y1131" s="9" t="s">
        <v>2245</v>
      </c>
      <c r="Z1131" s="15">
        <v>0</v>
      </c>
      <c r="AA1131" s="15">
        <v>0</v>
      </c>
      <c r="AB1131" s="15">
        <v>0</v>
      </c>
      <c r="AC1131" s="15">
        <v>0</v>
      </c>
      <c r="AD1131" s="41"/>
    </row>
    <row r="1132" spans="1:30" s="6" customFormat="1" ht="93.75" customHeight="1" x14ac:dyDescent="0.25">
      <c r="A1132" s="38">
        <f>IF(OR(D1132=0,D1132=""),"",COUNTA($D$806:D1132))</f>
        <v>301</v>
      </c>
      <c r="B1132" s="9" t="s">
        <v>1967</v>
      </c>
      <c r="C1132" s="11" t="s">
        <v>1968</v>
      </c>
      <c r="D1132" s="15">
        <v>1978</v>
      </c>
      <c r="E1132" s="12">
        <v>470</v>
      </c>
      <c r="F1132" s="12">
        <v>388</v>
      </c>
      <c r="G1132" s="12">
        <v>0</v>
      </c>
      <c r="H1132" s="9" t="s">
        <v>39</v>
      </c>
      <c r="I1132" s="9"/>
      <c r="J1132" s="9"/>
      <c r="K1132" s="9"/>
      <c r="L1132" s="12"/>
      <c r="M1132" s="12"/>
      <c r="N1132" s="12"/>
      <c r="O1132" s="12"/>
      <c r="P1132" s="12"/>
      <c r="Q1132" s="12"/>
      <c r="R1132" s="12">
        <f t="shared" si="1731"/>
        <v>2558210</v>
      </c>
      <c r="S1132" s="12"/>
      <c r="T1132" s="12"/>
      <c r="U1132" s="12"/>
      <c r="V1132" s="12"/>
      <c r="W1132" s="9"/>
      <c r="X1132" s="12">
        <f t="shared" si="1730"/>
        <v>2558210</v>
      </c>
      <c r="Y1132" s="9" t="s">
        <v>2245</v>
      </c>
      <c r="Z1132" s="15">
        <v>0</v>
      </c>
      <c r="AA1132" s="15">
        <v>0</v>
      </c>
      <c r="AB1132" s="15">
        <v>0</v>
      </c>
      <c r="AC1132" s="15">
        <v>0</v>
      </c>
      <c r="AD1132" s="41"/>
    </row>
    <row r="1133" spans="1:30" s="6" customFormat="1" ht="93.75" customHeight="1" x14ac:dyDescent="0.25">
      <c r="A1133" s="38">
        <f>IF(OR(D1133=0,D1133=""),"",COUNTA($D$806:D1133))</f>
        <v>302</v>
      </c>
      <c r="B1133" s="9" t="s">
        <v>1969</v>
      </c>
      <c r="C1133" s="11" t="s">
        <v>1970</v>
      </c>
      <c r="D1133" s="15">
        <v>1978</v>
      </c>
      <c r="E1133" s="12">
        <v>5680.64</v>
      </c>
      <c r="F1133" s="12">
        <v>3258.25</v>
      </c>
      <c r="G1133" s="12">
        <v>2422.39</v>
      </c>
      <c r="H1133" s="9" t="s">
        <v>48</v>
      </c>
      <c r="I1133" s="9"/>
      <c r="J1133" s="9"/>
      <c r="K1133" s="9"/>
      <c r="L1133" s="12"/>
      <c r="M1133" s="12"/>
      <c r="N1133" s="12"/>
      <c r="O1133" s="12"/>
      <c r="P1133" s="12"/>
      <c r="Q1133" s="12"/>
      <c r="R1133" s="12">
        <f>2340*E1133</f>
        <v>13292697.600000001</v>
      </c>
      <c r="S1133" s="12"/>
      <c r="T1133" s="12"/>
      <c r="U1133" s="12"/>
      <c r="V1133" s="12"/>
      <c r="W1133" s="9"/>
      <c r="X1133" s="12">
        <f t="shared" si="1730"/>
        <v>13292697.600000001</v>
      </c>
      <c r="Y1133" s="9" t="s">
        <v>2245</v>
      </c>
      <c r="Z1133" s="15">
        <v>0</v>
      </c>
      <c r="AA1133" s="15">
        <v>0</v>
      </c>
      <c r="AB1133" s="15">
        <v>0</v>
      </c>
      <c r="AC1133" s="15">
        <v>0</v>
      </c>
      <c r="AD1133" s="41"/>
    </row>
    <row r="1134" spans="1:30" s="6" customFormat="1" ht="93.75" customHeight="1" x14ac:dyDescent="0.25">
      <c r="A1134" s="38">
        <f>IF(OR(D1134=0,D1134=""),"",COUNTA($D$806:D1134))</f>
        <v>303</v>
      </c>
      <c r="B1134" s="9" t="s">
        <v>1971</v>
      </c>
      <c r="C1134" s="11" t="s">
        <v>1972</v>
      </c>
      <c r="D1134" s="15">
        <v>1978</v>
      </c>
      <c r="E1134" s="12">
        <v>263</v>
      </c>
      <c r="F1134" s="12">
        <v>136</v>
      </c>
      <c r="G1134" s="12">
        <v>126</v>
      </c>
      <c r="H1134" s="9" t="s">
        <v>39</v>
      </c>
      <c r="I1134" s="9"/>
      <c r="J1134" s="9"/>
      <c r="K1134" s="9"/>
      <c r="L1134" s="12"/>
      <c r="M1134" s="12"/>
      <c r="N1134" s="12"/>
      <c r="O1134" s="12"/>
      <c r="P1134" s="12"/>
      <c r="Q1134" s="12"/>
      <c r="R1134" s="12">
        <f t="shared" ref="R1134:R1142" si="1732">5443*E1134</f>
        <v>1431509</v>
      </c>
      <c r="S1134" s="12"/>
      <c r="T1134" s="12"/>
      <c r="U1134" s="12"/>
      <c r="V1134" s="12"/>
      <c r="W1134" s="9"/>
      <c r="X1134" s="12">
        <f t="shared" si="1730"/>
        <v>1431509</v>
      </c>
      <c r="Y1134" s="9" t="s">
        <v>2245</v>
      </c>
      <c r="Z1134" s="15">
        <v>0</v>
      </c>
      <c r="AA1134" s="15">
        <v>0</v>
      </c>
      <c r="AB1134" s="15">
        <v>0</v>
      </c>
      <c r="AC1134" s="15">
        <v>0</v>
      </c>
      <c r="AD1134" s="41"/>
    </row>
    <row r="1135" spans="1:30" s="6" customFormat="1" ht="93.75" customHeight="1" x14ac:dyDescent="0.25">
      <c r="A1135" s="38">
        <f>IF(OR(D1135=0,D1135=""),"",COUNTA($D$806:D1135))</f>
        <v>304</v>
      </c>
      <c r="B1135" s="9" t="s">
        <v>1973</v>
      </c>
      <c r="C1135" s="11" t="s">
        <v>1974</v>
      </c>
      <c r="D1135" s="15">
        <v>1978</v>
      </c>
      <c r="E1135" s="12">
        <v>263</v>
      </c>
      <c r="F1135" s="12">
        <v>136</v>
      </c>
      <c r="G1135" s="12">
        <v>126</v>
      </c>
      <c r="H1135" s="9" t="s">
        <v>39</v>
      </c>
      <c r="I1135" s="9"/>
      <c r="J1135" s="9"/>
      <c r="K1135" s="9"/>
      <c r="L1135" s="12"/>
      <c r="M1135" s="12"/>
      <c r="N1135" s="12"/>
      <c r="O1135" s="12"/>
      <c r="P1135" s="12"/>
      <c r="Q1135" s="12"/>
      <c r="R1135" s="12">
        <f t="shared" si="1732"/>
        <v>1431509</v>
      </c>
      <c r="S1135" s="12"/>
      <c r="T1135" s="12"/>
      <c r="U1135" s="12"/>
      <c r="V1135" s="12"/>
      <c r="W1135" s="9"/>
      <c r="X1135" s="12">
        <f t="shared" si="1730"/>
        <v>1431509</v>
      </c>
      <c r="Y1135" s="9" t="s">
        <v>2245</v>
      </c>
      <c r="Z1135" s="15">
        <v>0</v>
      </c>
      <c r="AA1135" s="15">
        <v>0</v>
      </c>
      <c r="AB1135" s="15">
        <v>0</v>
      </c>
      <c r="AC1135" s="15">
        <v>0</v>
      </c>
      <c r="AD1135" s="41"/>
    </row>
    <row r="1136" spans="1:30" s="6" customFormat="1" ht="93.75" customHeight="1" x14ac:dyDescent="0.25">
      <c r="A1136" s="38">
        <f>IF(OR(D1136=0,D1136=""),"",COUNTA($D$806:D1136))</f>
        <v>305</v>
      </c>
      <c r="B1136" s="9" t="s">
        <v>1975</v>
      </c>
      <c r="C1136" s="11" t="s">
        <v>1976</v>
      </c>
      <c r="D1136" s="15">
        <v>1978</v>
      </c>
      <c r="E1136" s="12">
        <v>263</v>
      </c>
      <c r="F1136" s="12">
        <v>136</v>
      </c>
      <c r="G1136" s="12">
        <v>126</v>
      </c>
      <c r="H1136" s="9" t="s">
        <v>39</v>
      </c>
      <c r="I1136" s="9"/>
      <c r="J1136" s="9"/>
      <c r="K1136" s="9"/>
      <c r="L1136" s="12"/>
      <c r="M1136" s="12"/>
      <c r="N1136" s="12"/>
      <c r="O1136" s="12"/>
      <c r="P1136" s="12"/>
      <c r="Q1136" s="12"/>
      <c r="R1136" s="12">
        <f t="shared" si="1732"/>
        <v>1431509</v>
      </c>
      <c r="S1136" s="12"/>
      <c r="T1136" s="12"/>
      <c r="U1136" s="12"/>
      <c r="V1136" s="12"/>
      <c r="W1136" s="9"/>
      <c r="X1136" s="12">
        <f t="shared" si="1730"/>
        <v>1431509</v>
      </c>
      <c r="Y1136" s="9" t="s">
        <v>2245</v>
      </c>
      <c r="Z1136" s="15">
        <v>0</v>
      </c>
      <c r="AA1136" s="15">
        <v>0</v>
      </c>
      <c r="AB1136" s="15">
        <v>0</v>
      </c>
      <c r="AC1136" s="15">
        <v>0</v>
      </c>
      <c r="AD1136" s="41"/>
    </row>
    <row r="1137" spans="1:30" s="6" customFormat="1" ht="93.75" customHeight="1" x14ac:dyDescent="0.25">
      <c r="A1137" s="38">
        <f>IF(OR(D1137=0,D1137=""),"",COUNTA($D$806:D1137))</f>
        <v>306</v>
      </c>
      <c r="B1137" s="9" t="s">
        <v>1977</v>
      </c>
      <c r="C1137" s="11" t="s">
        <v>1978</v>
      </c>
      <c r="D1137" s="15">
        <v>1978</v>
      </c>
      <c r="E1137" s="12">
        <v>263</v>
      </c>
      <c r="F1137" s="12">
        <v>136</v>
      </c>
      <c r="G1137" s="12">
        <v>126</v>
      </c>
      <c r="H1137" s="9" t="s">
        <v>39</v>
      </c>
      <c r="I1137" s="9"/>
      <c r="J1137" s="9"/>
      <c r="K1137" s="9"/>
      <c r="L1137" s="12"/>
      <c r="M1137" s="12"/>
      <c r="N1137" s="12"/>
      <c r="O1137" s="12"/>
      <c r="P1137" s="12"/>
      <c r="Q1137" s="12"/>
      <c r="R1137" s="12">
        <f t="shared" si="1732"/>
        <v>1431509</v>
      </c>
      <c r="S1137" s="12"/>
      <c r="T1137" s="12"/>
      <c r="U1137" s="12"/>
      <c r="V1137" s="12"/>
      <c r="W1137" s="9"/>
      <c r="X1137" s="12">
        <f t="shared" si="1730"/>
        <v>1431509</v>
      </c>
      <c r="Y1137" s="9" t="s">
        <v>2245</v>
      </c>
      <c r="Z1137" s="15">
        <v>0</v>
      </c>
      <c r="AA1137" s="15">
        <v>0</v>
      </c>
      <c r="AB1137" s="15">
        <v>0</v>
      </c>
      <c r="AC1137" s="15">
        <v>0</v>
      </c>
      <c r="AD1137" s="41"/>
    </row>
    <row r="1138" spans="1:30" s="6" customFormat="1" ht="93.75" customHeight="1" x14ac:dyDescent="0.25">
      <c r="A1138" s="38">
        <f>IF(OR(D1138=0,D1138=""),"",COUNTA($D$806:D1138))</f>
        <v>307</v>
      </c>
      <c r="B1138" s="9" t="s">
        <v>1979</v>
      </c>
      <c r="C1138" s="11" t="s">
        <v>1980</v>
      </c>
      <c r="D1138" s="15">
        <v>1978</v>
      </c>
      <c r="E1138" s="12">
        <v>263</v>
      </c>
      <c r="F1138" s="12">
        <v>136</v>
      </c>
      <c r="G1138" s="12">
        <v>126</v>
      </c>
      <c r="H1138" s="9" t="s">
        <v>39</v>
      </c>
      <c r="I1138" s="9"/>
      <c r="J1138" s="9"/>
      <c r="K1138" s="9"/>
      <c r="L1138" s="12"/>
      <c r="M1138" s="12"/>
      <c r="N1138" s="12"/>
      <c r="O1138" s="12"/>
      <c r="P1138" s="12"/>
      <c r="Q1138" s="12"/>
      <c r="R1138" s="12">
        <f t="shared" si="1732"/>
        <v>1431509</v>
      </c>
      <c r="S1138" s="12"/>
      <c r="T1138" s="12"/>
      <c r="U1138" s="12"/>
      <c r="V1138" s="12"/>
      <c r="W1138" s="9"/>
      <c r="X1138" s="12">
        <f t="shared" si="1730"/>
        <v>1431509</v>
      </c>
      <c r="Y1138" s="9" t="s">
        <v>2245</v>
      </c>
      <c r="Z1138" s="15">
        <v>0</v>
      </c>
      <c r="AA1138" s="15">
        <v>0</v>
      </c>
      <c r="AB1138" s="15">
        <v>0</v>
      </c>
      <c r="AC1138" s="15">
        <v>0</v>
      </c>
      <c r="AD1138" s="41"/>
    </row>
    <row r="1139" spans="1:30" s="6" customFormat="1" ht="93.75" customHeight="1" x14ac:dyDescent="0.25">
      <c r="A1139" s="38">
        <f>IF(OR(D1139=0,D1139=""),"",COUNTA($D$806:D1139))</f>
        <v>308</v>
      </c>
      <c r="B1139" s="9" t="s">
        <v>1981</v>
      </c>
      <c r="C1139" s="11" t="s">
        <v>1982</v>
      </c>
      <c r="D1139" s="15">
        <v>1978</v>
      </c>
      <c r="E1139" s="12">
        <v>263</v>
      </c>
      <c r="F1139" s="12">
        <v>136</v>
      </c>
      <c r="G1139" s="12">
        <v>126</v>
      </c>
      <c r="H1139" s="9" t="s">
        <v>39</v>
      </c>
      <c r="I1139" s="9"/>
      <c r="J1139" s="9"/>
      <c r="K1139" s="9"/>
      <c r="L1139" s="12"/>
      <c r="M1139" s="12"/>
      <c r="N1139" s="12"/>
      <c r="O1139" s="12"/>
      <c r="P1139" s="12"/>
      <c r="Q1139" s="12"/>
      <c r="R1139" s="12">
        <f t="shared" si="1732"/>
        <v>1431509</v>
      </c>
      <c r="S1139" s="12"/>
      <c r="T1139" s="12"/>
      <c r="U1139" s="12"/>
      <c r="V1139" s="12"/>
      <c r="W1139" s="9"/>
      <c r="X1139" s="12">
        <f t="shared" si="1730"/>
        <v>1431509</v>
      </c>
      <c r="Y1139" s="9" t="s">
        <v>2245</v>
      </c>
      <c r="Z1139" s="15">
        <v>0</v>
      </c>
      <c r="AA1139" s="15">
        <v>0</v>
      </c>
      <c r="AB1139" s="15">
        <v>0</v>
      </c>
      <c r="AC1139" s="15">
        <v>0</v>
      </c>
      <c r="AD1139" s="41"/>
    </row>
    <row r="1140" spans="1:30" s="6" customFormat="1" ht="93.75" customHeight="1" x14ac:dyDescent="0.25">
      <c r="A1140" s="38">
        <f>IF(OR(D1140=0,D1140=""),"",COUNTA($D$806:D1140))</f>
        <v>309</v>
      </c>
      <c r="B1140" s="9" t="s">
        <v>1983</v>
      </c>
      <c r="C1140" s="11" t="s">
        <v>1984</v>
      </c>
      <c r="D1140" s="15">
        <v>1978</v>
      </c>
      <c r="E1140" s="12">
        <v>263</v>
      </c>
      <c r="F1140" s="12">
        <v>136</v>
      </c>
      <c r="G1140" s="12">
        <v>126</v>
      </c>
      <c r="H1140" s="9" t="s">
        <v>39</v>
      </c>
      <c r="I1140" s="9"/>
      <c r="J1140" s="9"/>
      <c r="K1140" s="9"/>
      <c r="L1140" s="12"/>
      <c r="M1140" s="12"/>
      <c r="N1140" s="12"/>
      <c r="O1140" s="12"/>
      <c r="P1140" s="12"/>
      <c r="Q1140" s="12"/>
      <c r="R1140" s="12">
        <f t="shared" si="1732"/>
        <v>1431509</v>
      </c>
      <c r="S1140" s="12"/>
      <c r="T1140" s="12"/>
      <c r="U1140" s="12"/>
      <c r="V1140" s="12"/>
      <c r="W1140" s="9"/>
      <c r="X1140" s="12">
        <f t="shared" si="1730"/>
        <v>1431509</v>
      </c>
      <c r="Y1140" s="9" t="s">
        <v>2245</v>
      </c>
      <c r="Z1140" s="15">
        <v>0</v>
      </c>
      <c r="AA1140" s="15">
        <v>0</v>
      </c>
      <c r="AB1140" s="15">
        <v>0</v>
      </c>
      <c r="AC1140" s="15">
        <v>0</v>
      </c>
      <c r="AD1140" s="41"/>
    </row>
    <row r="1141" spans="1:30" s="6" customFormat="1" ht="93.75" customHeight="1" x14ac:dyDescent="0.25">
      <c r="A1141" s="38">
        <f>IF(OR(D1141=0,D1141=""),"",COUNTA($D$806:D1141))</f>
        <v>310</v>
      </c>
      <c r="B1141" s="9" t="s">
        <v>1985</v>
      </c>
      <c r="C1141" s="11" t="s">
        <v>1986</v>
      </c>
      <c r="D1141" s="15">
        <v>1978</v>
      </c>
      <c r="E1141" s="12">
        <v>761</v>
      </c>
      <c r="F1141" s="12">
        <v>478</v>
      </c>
      <c r="G1141" s="12">
        <v>282</v>
      </c>
      <c r="H1141" s="9" t="s">
        <v>39</v>
      </c>
      <c r="I1141" s="9"/>
      <c r="J1141" s="9"/>
      <c r="K1141" s="9"/>
      <c r="L1141" s="12"/>
      <c r="M1141" s="12"/>
      <c r="N1141" s="12"/>
      <c r="O1141" s="12"/>
      <c r="P1141" s="12"/>
      <c r="Q1141" s="12"/>
      <c r="R1141" s="12">
        <f t="shared" si="1732"/>
        <v>4142123</v>
      </c>
      <c r="S1141" s="12"/>
      <c r="T1141" s="12"/>
      <c r="U1141" s="12"/>
      <c r="V1141" s="12"/>
      <c r="W1141" s="9"/>
      <c r="X1141" s="12">
        <f t="shared" si="1730"/>
        <v>4142123</v>
      </c>
      <c r="Y1141" s="9" t="s">
        <v>2245</v>
      </c>
      <c r="Z1141" s="15">
        <v>0</v>
      </c>
      <c r="AA1141" s="15">
        <v>0</v>
      </c>
      <c r="AB1141" s="15">
        <v>0</v>
      </c>
      <c r="AC1141" s="15">
        <v>0</v>
      </c>
      <c r="AD1141" s="41"/>
    </row>
    <row r="1142" spans="1:30" s="6" customFormat="1" ht="93.75" customHeight="1" x14ac:dyDescent="0.25">
      <c r="A1142" s="38">
        <f>IF(OR(D1142=0,D1142=""),"",COUNTA($D$806:D1142))</f>
        <v>311</v>
      </c>
      <c r="B1142" s="9" t="s">
        <v>1987</v>
      </c>
      <c r="C1142" s="11" t="s">
        <v>1988</v>
      </c>
      <c r="D1142" s="15">
        <v>1981</v>
      </c>
      <c r="E1142" s="12">
        <v>1127</v>
      </c>
      <c r="F1142" s="12">
        <v>1039</v>
      </c>
      <c r="G1142" s="12">
        <v>0</v>
      </c>
      <c r="H1142" s="9" t="s">
        <v>36</v>
      </c>
      <c r="I1142" s="9"/>
      <c r="J1142" s="9"/>
      <c r="K1142" s="9"/>
      <c r="L1142" s="12"/>
      <c r="M1142" s="12"/>
      <c r="N1142" s="12"/>
      <c r="O1142" s="12"/>
      <c r="P1142" s="12"/>
      <c r="Q1142" s="12"/>
      <c r="R1142" s="12">
        <f t="shared" si="1732"/>
        <v>6134261</v>
      </c>
      <c r="S1142" s="12"/>
      <c r="T1142" s="12"/>
      <c r="U1142" s="12"/>
      <c r="V1142" s="12"/>
      <c r="W1142" s="9"/>
      <c r="X1142" s="12">
        <f t="shared" si="1730"/>
        <v>6134261</v>
      </c>
      <c r="Y1142" s="9" t="s">
        <v>2245</v>
      </c>
      <c r="Z1142" s="15">
        <v>0</v>
      </c>
      <c r="AA1142" s="15">
        <v>0</v>
      </c>
      <c r="AB1142" s="15">
        <v>0</v>
      </c>
      <c r="AC1142" s="15">
        <v>0</v>
      </c>
      <c r="AD1142" s="41"/>
    </row>
    <row r="1143" spans="1:30" s="6" customFormat="1" ht="93.75" customHeight="1" x14ac:dyDescent="0.25">
      <c r="A1143" s="38">
        <f>IF(OR(D1143=0,D1143=""),"",COUNTA($D$806:D1143))</f>
        <v>312</v>
      </c>
      <c r="B1143" s="9" t="s">
        <v>1989</v>
      </c>
      <c r="C1143" s="11" t="s">
        <v>1990</v>
      </c>
      <c r="D1143" s="15">
        <v>1981</v>
      </c>
      <c r="E1143" s="12">
        <v>4940.12</v>
      </c>
      <c r="F1143" s="12">
        <v>2811.3</v>
      </c>
      <c r="G1143" s="12">
        <v>2128.8200000000002</v>
      </c>
      <c r="H1143" s="9" t="s">
        <v>48</v>
      </c>
      <c r="I1143" s="9"/>
      <c r="J1143" s="9"/>
      <c r="K1143" s="9"/>
      <c r="L1143" s="12"/>
      <c r="M1143" s="12"/>
      <c r="N1143" s="12"/>
      <c r="O1143" s="12"/>
      <c r="P1143" s="12"/>
      <c r="Q1143" s="12"/>
      <c r="R1143" s="12">
        <f>2340*E1143</f>
        <v>11559880.799999999</v>
      </c>
      <c r="S1143" s="12"/>
      <c r="T1143" s="12"/>
      <c r="U1143" s="12"/>
      <c r="V1143" s="12"/>
      <c r="W1143" s="9"/>
      <c r="X1143" s="12">
        <f t="shared" si="1730"/>
        <v>11559880.799999999</v>
      </c>
      <c r="Y1143" s="9" t="s">
        <v>2245</v>
      </c>
      <c r="Z1143" s="15">
        <v>0</v>
      </c>
      <c r="AA1143" s="15">
        <v>0</v>
      </c>
      <c r="AB1143" s="15">
        <v>0</v>
      </c>
      <c r="AC1143" s="15">
        <v>0</v>
      </c>
      <c r="AD1143" s="41"/>
    </row>
    <row r="1144" spans="1:30" s="6" customFormat="1" ht="93.75" customHeight="1" x14ac:dyDescent="0.25">
      <c r="A1144" s="38">
        <f>IF(OR(D1144=0,D1144=""),"",COUNTA($D$806:D1144))</f>
        <v>313</v>
      </c>
      <c r="B1144" s="9" t="s">
        <v>1991</v>
      </c>
      <c r="C1144" s="11" t="s">
        <v>1992</v>
      </c>
      <c r="D1144" s="15">
        <v>1984</v>
      </c>
      <c r="E1144" s="12">
        <v>368</v>
      </c>
      <c r="F1144" s="12">
        <v>223</v>
      </c>
      <c r="G1144" s="12">
        <v>145</v>
      </c>
      <c r="H1144" s="9" t="s">
        <v>39</v>
      </c>
      <c r="I1144" s="9"/>
      <c r="J1144" s="9"/>
      <c r="K1144" s="9"/>
      <c r="L1144" s="12"/>
      <c r="M1144" s="12"/>
      <c r="N1144" s="12"/>
      <c r="O1144" s="12"/>
      <c r="P1144" s="12"/>
      <c r="Q1144" s="12"/>
      <c r="R1144" s="12">
        <f>5443*E1144</f>
        <v>2003024</v>
      </c>
      <c r="S1144" s="12"/>
      <c r="T1144" s="12"/>
      <c r="U1144" s="12"/>
      <c r="V1144" s="12"/>
      <c r="W1144" s="9"/>
      <c r="X1144" s="12">
        <f t="shared" si="1730"/>
        <v>2003024</v>
      </c>
      <c r="Y1144" s="9" t="s">
        <v>2245</v>
      </c>
      <c r="Z1144" s="15">
        <v>0</v>
      </c>
      <c r="AA1144" s="15">
        <v>0</v>
      </c>
      <c r="AB1144" s="15">
        <v>0</v>
      </c>
      <c r="AC1144" s="15">
        <v>0</v>
      </c>
      <c r="AD1144" s="41"/>
    </row>
    <row r="1145" spans="1:30" s="6" customFormat="1" ht="93.75" customHeight="1" x14ac:dyDescent="0.25">
      <c r="A1145" s="38" t="str">
        <f>IF(OR(D1145=0,D1145=""),"",COUNTA($D$806:D1145))</f>
        <v/>
      </c>
      <c r="B1145" s="9"/>
      <c r="C1145" s="39"/>
      <c r="D1145" s="15"/>
      <c r="E1145" s="40">
        <f>SUM(E1128:E1144)</f>
        <v>22306.240000000002</v>
      </c>
      <c r="F1145" s="40">
        <f t="shared" ref="F1145:G1145" si="1733">SUM(F1128:F1144)</f>
        <v>13574.75</v>
      </c>
      <c r="G1145" s="40">
        <f t="shared" si="1733"/>
        <v>8217.49</v>
      </c>
      <c r="H1145" s="9"/>
      <c r="I1145" s="9"/>
      <c r="J1145" s="9"/>
      <c r="K1145" s="9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9"/>
      <c r="X1145" s="40">
        <f t="shared" ref="X1145" si="1734">SUM(X1128:X1144)</f>
        <v>71496020.400000006</v>
      </c>
      <c r="Y1145" s="40"/>
      <c r="Z1145" s="40">
        <f t="shared" ref="Z1145" si="1735">SUM(Z1128:Z1144)</f>
        <v>0</v>
      </c>
      <c r="AA1145" s="40">
        <f t="shared" ref="AA1145" si="1736">SUM(AA1128:AA1144)</f>
        <v>0</v>
      </c>
      <c r="AB1145" s="40">
        <f t="shared" ref="AB1145" si="1737">SUM(AB1128:AB1144)</f>
        <v>0</v>
      </c>
      <c r="AC1145" s="40">
        <f t="shared" ref="AC1145" si="1738">SUM(AC1128:AC1144)</f>
        <v>0</v>
      </c>
      <c r="AD1145" s="41"/>
    </row>
    <row r="1146" spans="1:30" s="6" customFormat="1" ht="93.75" customHeight="1" x14ac:dyDescent="0.25">
      <c r="A1146" s="38" t="str">
        <f>IF(OR(D1146=0,D1146=""),"",COUNTA($D$806:D1146))</f>
        <v/>
      </c>
      <c r="B1146" s="9"/>
      <c r="C1146" s="39" t="s">
        <v>2260</v>
      </c>
      <c r="D1146" s="15"/>
      <c r="E1146" s="12"/>
      <c r="F1146" s="12"/>
      <c r="G1146" s="12"/>
      <c r="H1146" s="9"/>
      <c r="I1146" s="9"/>
      <c r="J1146" s="9"/>
      <c r="K1146" s="9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9"/>
      <c r="X1146" s="12"/>
      <c r="Y1146" s="12"/>
      <c r="Z1146" s="12"/>
      <c r="AA1146" s="12"/>
      <c r="AB1146" s="12"/>
      <c r="AC1146" s="12"/>
      <c r="AD1146" s="41"/>
    </row>
    <row r="1147" spans="1:30" s="6" customFormat="1" ht="93.75" customHeight="1" x14ac:dyDescent="0.25">
      <c r="A1147" s="38">
        <f>IF(OR(D1147=0,D1147=""),"",COUNTA($D$806:D1147))</f>
        <v>314</v>
      </c>
      <c r="B1147" s="9" t="s">
        <v>1993</v>
      </c>
      <c r="C1147" s="11" t="s">
        <v>1994</v>
      </c>
      <c r="D1147" s="15">
        <v>1976</v>
      </c>
      <c r="E1147" s="12">
        <v>607.1</v>
      </c>
      <c r="F1147" s="12">
        <v>360.9</v>
      </c>
      <c r="G1147" s="12">
        <v>230.6</v>
      </c>
      <c r="H1147" s="9" t="s">
        <v>39</v>
      </c>
      <c r="I1147" s="9"/>
      <c r="J1147" s="9"/>
      <c r="K1147" s="9"/>
      <c r="L1147" s="12"/>
      <c r="M1147" s="12"/>
      <c r="N1147" s="12"/>
      <c r="O1147" s="12"/>
      <c r="P1147" s="12"/>
      <c r="Q1147" s="12"/>
      <c r="R1147" s="12">
        <f t="shared" ref="R1147:R1149" si="1739">5443*E1147</f>
        <v>3304445.3000000003</v>
      </c>
      <c r="S1147" s="12"/>
      <c r="T1147" s="12"/>
      <c r="U1147" s="12"/>
      <c r="V1147" s="12"/>
      <c r="W1147" s="9"/>
      <c r="X1147" s="12">
        <f t="shared" ref="X1147:X1155" si="1740">L1147+M1147+N1147+O1147+P1147+Q1147+R1147+S1147+T1147+U1147+V1147+W1147</f>
        <v>3304445.3000000003</v>
      </c>
      <c r="Y1147" s="9" t="s">
        <v>2245</v>
      </c>
      <c r="Z1147" s="15">
        <v>0</v>
      </c>
      <c r="AA1147" s="15">
        <v>0</v>
      </c>
      <c r="AB1147" s="15">
        <v>0</v>
      </c>
      <c r="AC1147" s="15">
        <v>0</v>
      </c>
      <c r="AD1147" s="41"/>
    </row>
    <row r="1148" spans="1:30" s="6" customFormat="1" ht="93.75" customHeight="1" x14ac:dyDescent="0.25">
      <c r="A1148" s="38">
        <f>IF(OR(D1148=0,D1148=""),"",COUNTA($D$806:D1148))</f>
        <v>315</v>
      </c>
      <c r="B1148" s="9" t="s">
        <v>1995</v>
      </c>
      <c r="C1148" s="11" t="s">
        <v>1996</v>
      </c>
      <c r="D1148" s="15">
        <v>1976</v>
      </c>
      <c r="E1148" s="12">
        <v>1527.8</v>
      </c>
      <c r="F1148" s="12">
        <v>1081.7</v>
      </c>
      <c r="G1148" s="12">
        <v>446.1</v>
      </c>
      <c r="H1148" s="9" t="s">
        <v>36</v>
      </c>
      <c r="I1148" s="9"/>
      <c r="J1148" s="9"/>
      <c r="K1148" s="9"/>
      <c r="L1148" s="12"/>
      <c r="M1148" s="12"/>
      <c r="N1148" s="12"/>
      <c r="O1148" s="12"/>
      <c r="P1148" s="12"/>
      <c r="Q1148" s="12"/>
      <c r="R1148" s="12">
        <f t="shared" si="1739"/>
        <v>8315815.3999999994</v>
      </c>
      <c r="S1148" s="12"/>
      <c r="T1148" s="12"/>
      <c r="U1148" s="12"/>
      <c r="V1148" s="12"/>
      <c r="W1148" s="9"/>
      <c r="X1148" s="12">
        <f t="shared" si="1740"/>
        <v>8315815.3999999994</v>
      </c>
      <c r="Y1148" s="9" t="s">
        <v>2245</v>
      </c>
      <c r="Z1148" s="15">
        <v>0</v>
      </c>
      <c r="AA1148" s="15">
        <v>0</v>
      </c>
      <c r="AB1148" s="15">
        <v>0</v>
      </c>
      <c r="AC1148" s="15">
        <v>0</v>
      </c>
      <c r="AD1148" s="41"/>
    </row>
    <row r="1149" spans="1:30" s="6" customFormat="1" ht="93.75" customHeight="1" x14ac:dyDescent="0.25">
      <c r="A1149" s="38">
        <f>IF(OR(D1149=0,D1149=""),"",COUNTA($D$806:D1149))</f>
        <v>316</v>
      </c>
      <c r="B1149" s="9" t="s">
        <v>1997</v>
      </c>
      <c r="C1149" s="11" t="s">
        <v>1998</v>
      </c>
      <c r="D1149" s="15">
        <v>1976</v>
      </c>
      <c r="E1149" s="12">
        <v>765.7</v>
      </c>
      <c r="F1149" s="12">
        <v>706.9</v>
      </c>
      <c r="G1149" s="12">
        <v>58.8</v>
      </c>
      <c r="H1149" s="9" t="s">
        <v>39</v>
      </c>
      <c r="I1149" s="9"/>
      <c r="J1149" s="9"/>
      <c r="K1149" s="9"/>
      <c r="L1149" s="12"/>
      <c r="M1149" s="12"/>
      <c r="N1149" s="12"/>
      <c r="O1149" s="12"/>
      <c r="P1149" s="12"/>
      <c r="Q1149" s="12"/>
      <c r="R1149" s="12">
        <f t="shared" si="1739"/>
        <v>4167705.1</v>
      </c>
      <c r="S1149" s="12"/>
      <c r="T1149" s="12"/>
      <c r="U1149" s="12"/>
      <c r="V1149" s="12"/>
      <c r="W1149" s="9"/>
      <c r="X1149" s="12">
        <f t="shared" si="1740"/>
        <v>4167705.1</v>
      </c>
      <c r="Y1149" s="9" t="s">
        <v>2245</v>
      </c>
      <c r="Z1149" s="15">
        <v>0</v>
      </c>
      <c r="AA1149" s="15">
        <v>0</v>
      </c>
      <c r="AB1149" s="15">
        <v>0</v>
      </c>
      <c r="AC1149" s="15">
        <v>0</v>
      </c>
      <c r="AD1149" s="41"/>
    </row>
    <row r="1150" spans="1:30" s="6" customFormat="1" ht="93.75" customHeight="1" x14ac:dyDescent="0.25">
      <c r="A1150" s="38">
        <f>IF(OR(D1150=0,D1150=""),"",COUNTA($D$806:D1150))</f>
        <v>317</v>
      </c>
      <c r="B1150" s="9" t="s">
        <v>1999</v>
      </c>
      <c r="C1150" s="11" t="s">
        <v>2000</v>
      </c>
      <c r="D1150" s="15">
        <v>1977</v>
      </c>
      <c r="E1150" s="12">
        <v>1203</v>
      </c>
      <c r="F1150" s="12">
        <v>731.2</v>
      </c>
      <c r="G1150" s="12">
        <v>471.9</v>
      </c>
      <c r="H1150" s="9" t="s">
        <v>39</v>
      </c>
      <c r="I1150" s="9"/>
      <c r="J1150" s="9"/>
      <c r="K1150" s="9"/>
      <c r="L1150" s="12">
        <f t="shared" ref="L1150" si="1741">741*E1150</f>
        <v>891423</v>
      </c>
      <c r="M1150" s="12">
        <f>3305*E1150</f>
        <v>3975915</v>
      </c>
      <c r="N1150" s="12">
        <f t="shared" ref="N1150" si="1742">754*E1150</f>
        <v>907062</v>
      </c>
      <c r="O1150" s="12">
        <f t="shared" ref="O1150" si="1743">681*E1150</f>
        <v>819243</v>
      </c>
      <c r="P1150" s="12"/>
      <c r="Q1150" s="12"/>
      <c r="R1150" s="12"/>
      <c r="S1150" s="12">
        <f t="shared" ref="S1150" si="1744">190*E1150</f>
        <v>228570</v>
      </c>
      <c r="T1150" s="12">
        <f t="shared" ref="T1150" si="1745">4818*E1150</f>
        <v>5796054</v>
      </c>
      <c r="U1150" s="12">
        <f t="shared" ref="U1150" si="1746">185*E1150</f>
        <v>222555</v>
      </c>
      <c r="V1150" s="12">
        <f>34*E1150</f>
        <v>40902</v>
      </c>
      <c r="W1150" s="12">
        <f t="shared" ref="W1150" si="1747">(L1150+M1150+N1150+O1150+P1150+Q1150+R1150+S1150+T1150+U1150)*0.0214</f>
        <v>274793.59080000001</v>
      </c>
      <c r="X1150" s="12">
        <f t="shared" si="1740"/>
        <v>13156517.5908</v>
      </c>
      <c r="Y1150" s="9" t="s">
        <v>2245</v>
      </c>
      <c r="Z1150" s="15">
        <v>0</v>
      </c>
      <c r="AA1150" s="15">
        <v>0</v>
      </c>
      <c r="AB1150" s="15">
        <v>0</v>
      </c>
      <c r="AC1150" s="15">
        <v>0</v>
      </c>
      <c r="AD1150" s="41"/>
    </row>
    <row r="1151" spans="1:30" s="6" customFormat="1" ht="93.75" customHeight="1" x14ac:dyDescent="0.25">
      <c r="A1151" s="38">
        <f>IF(OR(D1151=0,D1151=""),"",COUNTA($D$806:D1151))</f>
        <v>318</v>
      </c>
      <c r="B1151" s="9" t="s">
        <v>2001</v>
      </c>
      <c r="C1151" s="11" t="s">
        <v>2002</v>
      </c>
      <c r="D1151" s="15">
        <v>1977</v>
      </c>
      <c r="E1151" s="12">
        <v>789</v>
      </c>
      <c r="F1151" s="12">
        <v>731.4</v>
      </c>
      <c r="G1151" s="12">
        <v>57.6</v>
      </c>
      <c r="H1151" s="9" t="s">
        <v>39</v>
      </c>
      <c r="I1151" s="9"/>
      <c r="J1151" s="9"/>
      <c r="K1151" s="9"/>
      <c r="L1151" s="12"/>
      <c r="M1151" s="12"/>
      <c r="N1151" s="12"/>
      <c r="O1151" s="12"/>
      <c r="P1151" s="12"/>
      <c r="Q1151" s="12"/>
      <c r="R1151" s="12">
        <f t="shared" ref="R1151:R1155" si="1748">5443*E1151</f>
        <v>4294527</v>
      </c>
      <c r="S1151" s="12"/>
      <c r="T1151" s="12"/>
      <c r="U1151" s="12"/>
      <c r="V1151" s="12"/>
      <c r="W1151" s="9"/>
      <c r="X1151" s="12">
        <f t="shared" si="1740"/>
        <v>4294527</v>
      </c>
      <c r="Y1151" s="9" t="s">
        <v>2245</v>
      </c>
      <c r="Z1151" s="15">
        <v>0</v>
      </c>
      <c r="AA1151" s="15">
        <v>0</v>
      </c>
      <c r="AB1151" s="15">
        <v>0</v>
      </c>
      <c r="AC1151" s="15">
        <v>0</v>
      </c>
      <c r="AD1151" s="41"/>
    </row>
    <row r="1152" spans="1:30" s="6" customFormat="1" ht="93.75" customHeight="1" x14ac:dyDescent="0.25">
      <c r="A1152" s="38">
        <f>IF(OR(D1152=0,D1152=""),"",COUNTA($D$806:D1152))</f>
        <v>319</v>
      </c>
      <c r="B1152" s="9" t="s">
        <v>2003</v>
      </c>
      <c r="C1152" s="11" t="s">
        <v>2004</v>
      </c>
      <c r="D1152" s="15">
        <v>1977</v>
      </c>
      <c r="E1152" s="12">
        <v>783.7</v>
      </c>
      <c r="F1152" s="12">
        <v>720.3</v>
      </c>
      <c r="G1152" s="12">
        <v>63.4</v>
      </c>
      <c r="H1152" s="9" t="s">
        <v>39</v>
      </c>
      <c r="I1152" s="9"/>
      <c r="J1152" s="9"/>
      <c r="K1152" s="9"/>
      <c r="L1152" s="12"/>
      <c r="M1152" s="12"/>
      <c r="N1152" s="12"/>
      <c r="O1152" s="12"/>
      <c r="P1152" s="12"/>
      <c r="Q1152" s="12"/>
      <c r="R1152" s="12">
        <f t="shared" si="1748"/>
        <v>4265679.1000000006</v>
      </c>
      <c r="S1152" s="12"/>
      <c r="T1152" s="12"/>
      <c r="U1152" s="12"/>
      <c r="V1152" s="12"/>
      <c r="W1152" s="9"/>
      <c r="X1152" s="12">
        <f t="shared" si="1740"/>
        <v>4265679.1000000006</v>
      </c>
      <c r="Y1152" s="9" t="s">
        <v>2245</v>
      </c>
      <c r="Z1152" s="15">
        <v>0</v>
      </c>
      <c r="AA1152" s="15">
        <v>0</v>
      </c>
      <c r="AB1152" s="15">
        <v>0</v>
      </c>
      <c r="AC1152" s="15">
        <v>0</v>
      </c>
      <c r="AD1152" s="41"/>
    </row>
    <row r="1153" spans="1:30" s="6" customFormat="1" ht="93.75" customHeight="1" x14ac:dyDescent="0.25">
      <c r="A1153" s="38">
        <f>IF(OR(D1153=0,D1153=""),"",COUNTA($D$806:D1153))</f>
        <v>320</v>
      </c>
      <c r="B1153" s="9" t="s">
        <v>2005</v>
      </c>
      <c r="C1153" s="11" t="s">
        <v>2006</v>
      </c>
      <c r="D1153" s="15">
        <v>1977</v>
      </c>
      <c r="E1153" s="12">
        <v>801.9</v>
      </c>
      <c r="F1153" s="12">
        <v>743.9</v>
      </c>
      <c r="G1153" s="12">
        <v>58</v>
      </c>
      <c r="H1153" s="9" t="s">
        <v>39</v>
      </c>
      <c r="I1153" s="9"/>
      <c r="J1153" s="9"/>
      <c r="K1153" s="9"/>
      <c r="L1153" s="12"/>
      <c r="M1153" s="12"/>
      <c r="N1153" s="12"/>
      <c r="O1153" s="12"/>
      <c r="P1153" s="12"/>
      <c r="Q1153" s="12"/>
      <c r="R1153" s="12">
        <f t="shared" si="1748"/>
        <v>4364741.7</v>
      </c>
      <c r="S1153" s="12"/>
      <c r="T1153" s="12"/>
      <c r="U1153" s="12"/>
      <c r="V1153" s="12"/>
      <c r="W1153" s="9"/>
      <c r="X1153" s="12">
        <f t="shared" si="1740"/>
        <v>4364741.7</v>
      </c>
      <c r="Y1153" s="9" t="s">
        <v>2245</v>
      </c>
      <c r="Z1153" s="15">
        <v>0</v>
      </c>
      <c r="AA1153" s="15">
        <v>0</v>
      </c>
      <c r="AB1153" s="15">
        <v>0</v>
      </c>
      <c r="AC1153" s="15">
        <v>0</v>
      </c>
      <c r="AD1153" s="41"/>
    </row>
    <row r="1154" spans="1:30" s="6" customFormat="1" ht="93.75" customHeight="1" x14ac:dyDescent="0.25">
      <c r="A1154" s="38">
        <f>IF(OR(D1154=0,D1154=""),"",COUNTA($D$806:D1154))</f>
        <v>321</v>
      </c>
      <c r="B1154" s="9" t="s">
        <v>2007</v>
      </c>
      <c r="C1154" s="11" t="s">
        <v>2008</v>
      </c>
      <c r="D1154" s="15">
        <v>1978</v>
      </c>
      <c r="E1154" s="12">
        <v>1130.7</v>
      </c>
      <c r="F1154" s="12">
        <v>738.3</v>
      </c>
      <c r="G1154" s="12">
        <v>392.4</v>
      </c>
      <c r="H1154" s="9" t="s">
        <v>39</v>
      </c>
      <c r="I1154" s="9"/>
      <c r="J1154" s="9"/>
      <c r="K1154" s="9"/>
      <c r="L1154" s="12"/>
      <c r="M1154" s="12"/>
      <c r="N1154" s="12"/>
      <c r="O1154" s="12"/>
      <c r="P1154" s="12"/>
      <c r="Q1154" s="12"/>
      <c r="R1154" s="12">
        <f t="shared" si="1748"/>
        <v>6154400.1000000006</v>
      </c>
      <c r="S1154" s="12"/>
      <c r="T1154" s="12"/>
      <c r="U1154" s="12"/>
      <c r="V1154" s="12"/>
      <c r="W1154" s="9"/>
      <c r="X1154" s="12">
        <f t="shared" si="1740"/>
        <v>6154400.1000000006</v>
      </c>
      <c r="Y1154" s="9" t="s">
        <v>2245</v>
      </c>
      <c r="Z1154" s="15">
        <v>0</v>
      </c>
      <c r="AA1154" s="15">
        <v>0</v>
      </c>
      <c r="AB1154" s="15">
        <v>0</v>
      </c>
      <c r="AC1154" s="15">
        <v>0</v>
      </c>
      <c r="AD1154" s="41"/>
    </row>
    <row r="1155" spans="1:30" s="6" customFormat="1" ht="93.75" customHeight="1" x14ac:dyDescent="0.25">
      <c r="A1155" s="38">
        <f>IF(OR(D1155=0,D1155=""),"",COUNTA($D$806:D1155))</f>
        <v>322</v>
      </c>
      <c r="B1155" s="9" t="s">
        <v>2009</v>
      </c>
      <c r="C1155" s="11" t="s">
        <v>2010</v>
      </c>
      <c r="D1155" s="15">
        <v>1978</v>
      </c>
      <c r="E1155" s="12">
        <v>810.8</v>
      </c>
      <c r="F1155" s="12">
        <v>728.7</v>
      </c>
      <c r="G1155" s="12">
        <v>70.2</v>
      </c>
      <c r="H1155" s="9" t="s">
        <v>39</v>
      </c>
      <c r="I1155" s="9"/>
      <c r="J1155" s="9"/>
      <c r="K1155" s="9"/>
      <c r="L1155" s="12"/>
      <c r="M1155" s="12"/>
      <c r="N1155" s="12"/>
      <c r="O1155" s="12"/>
      <c r="P1155" s="12"/>
      <c r="Q1155" s="12"/>
      <c r="R1155" s="12">
        <f t="shared" si="1748"/>
        <v>4413184.3999999994</v>
      </c>
      <c r="S1155" s="12"/>
      <c r="T1155" s="12"/>
      <c r="U1155" s="12"/>
      <c r="V1155" s="12"/>
      <c r="W1155" s="9"/>
      <c r="X1155" s="12">
        <f t="shared" si="1740"/>
        <v>4413184.3999999994</v>
      </c>
      <c r="Y1155" s="9" t="s">
        <v>2245</v>
      </c>
      <c r="Z1155" s="15">
        <v>0</v>
      </c>
      <c r="AA1155" s="15">
        <v>0</v>
      </c>
      <c r="AB1155" s="15">
        <v>0</v>
      </c>
      <c r="AC1155" s="15">
        <v>0</v>
      </c>
      <c r="AD1155" s="41"/>
    </row>
    <row r="1156" spans="1:30" s="6" customFormat="1" ht="93.75" customHeight="1" x14ac:dyDescent="0.25">
      <c r="A1156" s="38" t="str">
        <f>IF(OR(D1156=0,D1156=""),"",COUNTA($D$806:D1156))</f>
        <v/>
      </c>
      <c r="B1156" s="9"/>
      <c r="C1156" s="39"/>
      <c r="D1156" s="15"/>
      <c r="E1156" s="40">
        <f>SUM(E1147:E1155)</f>
        <v>8419.6999999999989</v>
      </c>
      <c r="F1156" s="40">
        <f t="shared" ref="F1156:G1156" si="1749">SUM(F1147:F1155)</f>
        <v>6543.2999999999993</v>
      </c>
      <c r="G1156" s="40">
        <f t="shared" si="1749"/>
        <v>1849.0000000000002</v>
      </c>
      <c r="H1156" s="9"/>
      <c r="I1156" s="9"/>
      <c r="J1156" s="9"/>
      <c r="K1156" s="9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9"/>
      <c r="X1156" s="40">
        <f t="shared" ref="X1156" si="1750">SUM(X1147:X1155)</f>
        <v>52437015.690800004</v>
      </c>
      <c r="Y1156" s="40"/>
      <c r="Z1156" s="40">
        <f t="shared" ref="Z1156" si="1751">SUM(Z1147:Z1155)</f>
        <v>0</v>
      </c>
      <c r="AA1156" s="40">
        <f t="shared" ref="AA1156" si="1752">SUM(AA1147:AA1155)</f>
        <v>0</v>
      </c>
      <c r="AB1156" s="40">
        <f t="shared" ref="AB1156" si="1753">SUM(AB1147:AB1155)</f>
        <v>0</v>
      </c>
      <c r="AC1156" s="40">
        <f t="shared" ref="AC1156" si="1754">SUM(AC1147:AC1155)</f>
        <v>0</v>
      </c>
      <c r="AD1156" s="41"/>
    </row>
    <row r="1157" spans="1:30" s="6" customFormat="1" ht="93.75" customHeight="1" x14ac:dyDescent="0.25">
      <c r="A1157" s="38" t="str">
        <f>IF(OR(D1157=0,D1157=""),"",COUNTA($D$806:D1157))</f>
        <v/>
      </c>
      <c r="B1157" s="9"/>
      <c r="C1157" s="39" t="s">
        <v>2231</v>
      </c>
      <c r="D1157" s="15"/>
      <c r="E1157" s="12"/>
      <c r="F1157" s="12"/>
      <c r="G1157" s="12"/>
      <c r="H1157" s="9"/>
      <c r="I1157" s="9"/>
      <c r="J1157" s="9"/>
      <c r="K1157" s="9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9"/>
      <c r="X1157" s="12"/>
      <c r="Y1157" s="12"/>
      <c r="Z1157" s="12"/>
      <c r="AA1157" s="12"/>
      <c r="AB1157" s="12"/>
      <c r="AC1157" s="12"/>
      <c r="AD1157" s="41"/>
    </row>
    <row r="1158" spans="1:30" s="6" customFormat="1" ht="93.75" customHeight="1" x14ac:dyDescent="0.25">
      <c r="A1158" s="38">
        <f>IF(OR(D1158=0,D1158=""),"",COUNTA($D$806:D1158))</f>
        <v>323</v>
      </c>
      <c r="B1158" s="9" t="s">
        <v>2011</v>
      </c>
      <c r="C1158" s="11" t="s">
        <v>2012</v>
      </c>
      <c r="D1158" s="15">
        <v>1976</v>
      </c>
      <c r="E1158" s="12">
        <v>900.6</v>
      </c>
      <c r="F1158" s="12">
        <v>820</v>
      </c>
      <c r="G1158" s="12">
        <v>80.599999999999994</v>
      </c>
      <c r="H1158" s="9" t="s">
        <v>99</v>
      </c>
      <c r="I1158" s="9"/>
      <c r="J1158" s="9"/>
      <c r="K1158" s="9"/>
      <c r="L1158" s="12"/>
      <c r="M1158" s="12"/>
      <c r="N1158" s="12"/>
      <c r="O1158" s="12"/>
      <c r="P1158" s="12"/>
      <c r="Q1158" s="12"/>
      <c r="R1158" s="12">
        <f>5443*E1158</f>
        <v>4901965.8</v>
      </c>
      <c r="S1158" s="12"/>
      <c r="T1158" s="12"/>
      <c r="U1158" s="12"/>
      <c r="V1158" s="12"/>
      <c r="W1158" s="9"/>
      <c r="X1158" s="12">
        <f>L1158+M1158+N1158+O1158+P1158+Q1158+R1158+S1158+T1158+U1158+V1158+W1158</f>
        <v>4901965.8</v>
      </c>
      <c r="Y1158" s="9" t="s">
        <v>2245</v>
      </c>
      <c r="Z1158" s="15">
        <v>0</v>
      </c>
      <c r="AA1158" s="15">
        <v>0</v>
      </c>
      <c r="AB1158" s="15">
        <v>0</v>
      </c>
      <c r="AC1158" s="15">
        <v>0</v>
      </c>
      <c r="AD1158" s="41"/>
    </row>
    <row r="1159" spans="1:30" s="6" customFormat="1" ht="93.75" customHeight="1" x14ac:dyDescent="0.25">
      <c r="A1159" s="38" t="str">
        <f>IF(OR(D1159=0,D1159=""),"",COUNTA($D$806:D1159))</f>
        <v/>
      </c>
      <c r="B1159" s="9"/>
      <c r="C1159" s="39"/>
      <c r="D1159" s="15"/>
      <c r="E1159" s="40">
        <f>SUM(E1158)</f>
        <v>900.6</v>
      </c>
      <c r="F1159" s="40">
        <f t="shared" ref="F1159:G1159" si="1755">SUM(F1158)</f>
        <v>820</v>
      </c>
      <c r="G1159" s="40">
        <f t="shared" si="1755"/>
        <v>80.599999999999994</v>
      </c>
      <c r="H1159" s="9"/>
      <c r="I1159" s="9"/>
      <c r="J1159" s="9"/>
      <c r="K1159" s="9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9"/>
      <c r="X1159" s="40">
        <f t="shared" ref="X1159" si="1756">SUM(X1158)</f>
        <v>4901965.8</v>
      </c>
      <c r="Y1159" s="40"/>
      <c r="Z1159" s="40">
        <f t="shared" ref="Z1159" si="1757">SUM(Z1158)</f>
        <v>0</v>
      </c>
      <c r="AA1159" s="40">
        <f t="shared" ref="AA1159" si="1758">SUM(AA1158)</f>
        <v>0</v>
      </c>
      <c r="AB1159" s="40">
        <f t="shared" ref="AB1159" si="1759">SUM(AB1158)</f>
        <v>0</v>
      </c>
      <c r="AC1159" s="40">
        <f t="shared" ref="AC1159" si="1760">SUM(AC1158)</f>
        <v>0</v>
      </c>
      <c r="AD1159" s="41"/>
    </row>
    <row r="1160" spans="1:30" s="6" customFormat="1" ht="93.75" customHeight="1" x14ac:dyDescent="0.25">
      <c r="A1160" s="38" t="str">
        <f>IF(OR(D1160=0,D1160=""),"",COUNTA($D$806:D1160))</f>
        <v/>
      </c>
      <c r="B1160" s="9"/>
      <c r="C1160" s="39" t="s">
        <v>2232</v>
      </c>
      <c r="D1160" s="15"/>
      <c r="E1160" s="12"/>
      <c r="F1160" s="12"/>
      <c r="G1160" s="12"/>
      <c r="H1160" s="9"/>
      <c r="I1160" s="9"/>
      <c r="J1160" s="9"/>
      <c r="K1160" s="9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9"/>
      <c r="X1160" s="12"/>
      <c r="Y1160" s="12"/>
      <c r="Z1160" s="12"/>
      <c r="AA1160" s="12"/>
      <c r="AB1160" s="12"/>
      <c r="AC1160" s="12"/>
      <c r="AD1160" s="41"/>
    </row>
    <row r="1161" spans="1:30" s="6" customFormat="1" ht="93.75" customHeight="1" x14ac:dyDescent="0.25">
      <c r="A1161" s="38">
        <f>IF(OR(D1161=0,D1161=""),"",COUNTA($D$806:D1161))</f>
        <v>324</v>
      </c>
      <c r="B1161" s="9" t="s">
        <v>2013</v>
      </c>
      <c r="C1161" s="11" t="s">
        <v>2014</v>
      </c>
      <c r="D1161" s="15">
        <v>1980</v>
      </c>
      <c r="E1161" s="12">
        <v>1077.2</v>
      </c>
      <c r="F1161" s="12">
        <v>955.1</v>
      </c>
      <c r="G1161" s="12">
        <v>122.1</v>
      </c>
      <c r="H1161" s="9" t="s">
        <v>36</v>
      </c>
      <c r="I1161" s="9"/>
      <c r="J1161" s="9"/>
      <c r="K1161" s="9"/>
      <c r="L1161" s="12"/>
      <c r="M1161" s="12"/>
      <c r="N1161" s="12"/>
      <c r="O1161" s="12"/>
      <c r="P1161" s="12"/>
      <c r="Q1161" s="12"/>
      <c r="R1161" s="12">
        <f t="shared" ref="R1161:R1162" si="1761">5443*E1161</f>
        <v>5863199.6000000006</v>
      </c>
      <c r="S1161" s="12"/>
      <c r="T1161" s="12"/>
      <c r="U1161" s="12"/>
      <c r="V1161" s="12"/>
      <c r="W1161" s="9"/>
      <c r="X1161" s="12">
        <f t="shared" ref="X1161:X1162" si="1762">L1161+M1161+N1161+O1161+P1161+Q1161+R1161+S1161+T1161+U1161+V1161+W1161</f>
        <v>5863199.6000000006</v>
      </c>
      <c r="Y1161" s="9" t="s">
        <v>2245</v>
      </c>
      <c r="Z1161" s="15">
        <v>0</v>
      </c>
      <c r="AA1161" s="15">
        <v>0</v>
      </c>
      <c r="AB1161" s="15">
        <v>0</v>
      </c>
      <c r="AC1161" s="15">
        <v>0</v>
      </c>
      <c r="AD1161" s="41"/>
    </row>
    <row r="1162" spans="1:30" s="6" customFormat="1" ht="93.75" customHeight="1" x14ac:dyDescent="0.25">
      <c r="A1162" s="38">
        <f>IF(OR(D1162=0,D1162=""),"",COUNTA($D$806:D1162))</f>
        <v>325</v>
      </c>
      <c r="B1162" s="9" t="s">
        <v>2015</v>
      </c>
      <c r="C1162" s="11" t="s">
        <v>2016</v>
      </c>
      <c r="D1162" s="15">
        <v>1980</v>
      </c>
      <c r="E1162" s="12">
        <v>1073.7</v>
      </c>
      <c r="F1162" s="12">
        <v>895.9</v>
      </c>
      <c r="G1162" s="12">
        <v>103.8</v>
      </c>
      <c r="H1162" s="9" t="s">
        <v>36</v>
      </c>
      <c r="I1162" s="9"/>
      <c r="J1162" s="9"/>
      <c r="K1162" s="9"/>
      <c r="L1162" s="12"/>
      <c r="M1162" s="12"/>
      <c r="N1162" s="12"/>
      <c r="O1162" s="12"/>
      <c r="P1162" s="12"/>
      <c r="Q1162" s="12"/>
      <c r="R1162" s="12">
        <f t="shared" si="1761"/>
        <v>5844149.1000000006</v>
      </c>
      <c r="S1162" s="12"/>
      <c r="T1162" s="12"/>
      <c r="U1162" s="12"/>
      <c r="V1162" s="12"/>
      <c r="W1162" s="9"/>
      <c r="X1162" s="12">
        <f t="shared" si="1762"/>
        <v>5844149.1000000006</v>
      </c>
      <c r="Y1162" s="9" t="s">
        <v>2245</v>
      </c>
      <c r="Z1162" s="15">
        <v>0</v>
      </c>
      <c r="AA1162" s="15">
        <v>0</v>
      </c>
      <c r="AB1162" s="15">
        <v>0</v>
      </c>
      <c r="AC1162" s="15">
        <v>0</v>
      </c>
      <c r="AD1162" s="41"/>
    </row>
    <row r="1163" spans="1:30" s="6" customFormat="1" ht="93.75" customHeight="1" x14ac:dyDescent="0.25">
      <c r="A1163" s="38" t="str">
        <f>IF(OR(D1163=0,D1163=""),"",COUNTA($D$806:D1163))</f>
        <v/>
      </c>
      <c r="B1163" s="38"/>
      <c r="C1163" s="39"/>
      <c r="D1163" s="15"/>
      <c r="E1163" s="40">
        <f>SUM(E1161:E1162)</f>
        <v>2150.9</v>
      </c>
      <c r="F1163" s="40">
        <f t="shared" ref="F1163:G1163" si="1763">SUM(F1161:F1162)</f>
        <v>1851</v>
      </c>
      <c r="G1163" s="40">
        <f t="shared" si="1763"/>
        <v>225.89999999999998</v>
      </c>
      <c r="H1163" s="9"/>
      <c r="I1163" s="9"/>
      <c r="J1163" s="9"/>
      <c r="K1163" s="9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9"/>
      <c r="X1163" s="40">
        <f t="shared" ref="X1163" si="1764">SUM(X1161:X1162)</f>
        <v>11707348.700000001</v>
      </c>
      <c r="Y1163" s="40"/>
      <c r="Z1163" s="40">
        <f t="shared" ref="Z1163" si="1765">SUM(Z1161:Z1162)</f>
        <v>0</v>
      </c>
      <c r="AA1163" s="40">
        <f t="shared" ref="AA1163" si="1766">SUM(AA1161:AA1162)</f>
        <v>0</v>
      </c>
      <c r="AB1163" s="40">
        <f t="shared" ref="AB1163" si="1767">SUM(AB1161:AB1162)</f>
        <v>0</v>
      </c>
      <c r="AC1163" s="40">
        <f t="shared" ref="AC1163" si="1768">SUM(AC1161:AC1162)</f>
        <v>0</v>
      </c>
      <c r="AD1163" s="41"/>
    </row>
    <row r="1164" spans="1:30" s="6" customFormat="1" ht="93.75" customHeight="1" x14ac:dyDescent="0.25">
      <c r="A1164" s="38" t="str">
        <f>IF(OR(D1164=0,D1164=""),"",COUNTA($D$806:D1164))</f>
        <v/>
      </c>
      <c r="B1164" s="38"/>
      <c r="C1164" s="39" t="s">
        <v>2233</v>
      </c>
      <c r="D1164" s="15"/>
      <c r="E1164" s="40"/>
      <c r="F1164" s="40"/>
      <c r="G1164" s="40"/>
      <c r="H1164" s="9"/>
      <c r="I1164" s="9"/>
      <c r="J1164" s="9"/>
      <c r="K1164" s="9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9"/>
      <c r="X1164" s="40"/>
      <c r="Y1164" s="40"/>
      <c r="Z1164" s="40"/>
      <c r="AA1164" s="40"/>
      <c r="AB1164" s="40"/>
      <c r="AC1164" s="40"/>
      <c r="AD1164" s="41"/>
    </row>
    <row r="1165" spans="1:30" s="6" customFormat="1" ht="93.75" customHeight="1" x14ac:dyDescent="0.25">
      <c r="A1165" s="38">
        <f>IF(OR(D1165=0,D1165=""),"",COUNTA($D$806:D1165))</f>
        <v>326</v>
      </c>
      <c r="B1165" s="9" t="s">
        <v>2017</v>
      </c>
      <c r="C1165" s="11" t="s">
        <v>2018</v>
      </c>
      <c r="D1165" s="15">
        <v>1978</v>
      </c>
      <c r="E1165" s="12">
        <v>912.1</v>
      </c>
      <c r="F1165" s="12">
        <v>790.9</v>
      </c>
      <c r="G1165" s="12">
        <v>121.2</v>
      </c>
      <c r="H1165" s="9" t="s">
        <v>39</v>
      </c>
      <c r="I1165" s="9"/>
      <c r="J1165" s="9"/>
      <c r="K1165" s="9"/>
      <c r="L1165" s="12"/>
      <c r="M1165" s="12"/>
      <c r="N1165" s="12"/>
      <c r="O1165" s="12"/>
      <c r="P1165" s="12"/>
      <c r="Q1165" s="12"/>
      <c r="R1165" s="12">
        <f t="shared" ref="R1165:R1169" si="1769">5443*E1165</f>
        <v>4964560.3</v>
      </c>
      <c r="S1165" s="12"/>
      <c r="T1165" s="12"/>
      <c r="U1165" s="12"/>
      <c r="V1165" s="12"/>
      <c r="W1165" s="9"/>
      <c r="X1165" s="12">
        <f t="shared" ref="X1165:X1169" si="1770">L1165+M1165+N1165+O1165+P1165+Q1165+R1165+S1165+T1165+U1165+V1165+W1165</f>
        <v>4964560.3</v>
      </c>
      <c r="Y1165" s="9" t="s">
        <v>2245</v>
      </c>
      <c r="Z1165" s="15">
        <v>0</v>
      </c>
      <c r="AA1165" s="15">
        <v>0</v>
      </c>
      <c r="AB1165" s="15">
        <v>0</v>
      </c>
      <c r="AC1165" s="15">
        <v>0</v>
      </c>
      <c r="AD1165" s="41"/>
    </row>
    <row r="1166" spans="1:30" s="6" customFormat="1" ht="93.75" customHeight="1" x14ac:dyDescent="0.25">
      <c r="A1166" s="38">
        <f>IF(OR(D1166=0,D1166=""),"",COUNTA($D$806:D1166))</f>
        <v>327</v>
      </c>
      <c r="B1166" s="9" t="s">
        <v>2019</v>
      </c>
      <c r="C1166" s="11" t="s">
        <v>2020</v>
      </c>
      <c r="D1166" s="15">
        <v>1978</v>
      </c>
      <c r="E1166" s="12">
        <v>408.5</v>
      </c>
      <c r="F1166" s="12">
        <v>369.7</v>
      </c>
      <c r="G1166" s="12">
        <v>38.799999999999997</v>
      </c>
      <c r="H1166" s="9" t="s">
        <v>39</v>
      </c>
      <c r="I1166" s="9"/>
      <c r="J1166" s="9"/>
      <c r="K1166" s="9"/>
      <c r="L1166" s="12"/>
      <c r="M1166" s="12"/>
      <c r="N1166" s="12"/>
      <c r="O1166" s="12"/>
      <c r="P1166" s="12"/>
      <c r="Q1166" s="12"/>
      <c r="R1166" s="12">
        <f t="shared" si="1769"/>
        <v>2223465.5</v>
      </c>
      <c r="S1166" s="12"/>
      <c r="T1166" s="12"/>
      <c r="U1166" s="12"/>
      <c r="V1166" s="12"/>
      <c r="W1166" s="9"/>
      <c r="X1166" s="12">
        <f t="shared" si="1770"/>
        <v>2223465.5</v>
      </c>
      <c r="Y1166" s="9" t="s">
        <v>2245</v>
      </c>
      <c r="Z1166" s="15">
        <v>0</v>
      </c>
      <c r="AA1166" s="15">
        <v>0</v>
      </c>
      <c r="AB1166" s="15">
        <v>0</v>
      </c>
      <c r="AC1166" s="15">
        <v>0</v>
      </c>
      <c r="AD1166" s="41"/>
    </row>
    <row r="1167" spans="1:30" s="6" customFormat="1" ht="93.75" customHeight="1" x14ac:dyDescent="0.25">
      <c r="A1167" s="38">
        <f>IF(OR(D1167=0,D1167=""),"",COUNTA($D$806:D1167))</f>
        <v>328</v>
      </c>
      <c r="B1167" s="9" t="s">
        <v>2021</v>
      </c>
      <c r="C1167" s="11" t="s">
        <v>2022</v>
      </c>
      <c r="D1167" s="15">
        <v>1978</v>
      </c>
      <c r="E1167" s="12">
        <v>791.9</v>
      </c>
      <c r="F1167" s="12">
        <v>731.7</v>
      </c>
      <c r="G1167" s="12">
        <v>60.2</v>
      </c>
      <c r="H1167" s="9" t="s">
        <v>39</v>
      </c>
      <c r="I1167" s="9"/>
      <c r="J1167" s="9"/>
      <c r="K1167" s="9"/>
      <c r="L1167" s="12"/>
      <c r="M1167" s="12"/>
      <c r="N1167" s="12"/>
      <c r="O1167" s="12"/>
      <c r="P1167" s="12"/>
      <c r="Q1167" s="12"/>
      <c r="R1167" s="12">
        <f t="shared" si="1769"/>
        <v>4310311.7</v>
      </c>
      <c r="S1167" s="12"/>
      <c r="T1167" s="12"/>
      <c r="U1167" s="12"/>
      <c r="V1167" s="12"/>
      <c r="W1167" s="9"/>
      <c r="X1167" s="12">
        <f t="shared" si="1770"/>
        <v>4310311.7</v>
      </c>
      <c r="Y1167" s="9" t="s">
        <v>2245</v>
      </c>
      <c r="Z1167" s="15">
        <v>0</v>
      </c>
      <c r="AA1167" s="15">
        <v>0</v>
      </c>
      <c r="AB1167" s="15">
        <v>0</v>
      </c>
      <c r="AC1167" s="15">
        <v>0</v>
      </c>
      <c r="AD1167" s="41"/>
    </row>
    <row r="1168" spans="1:30" s="6" customFormat="1" ht="93.75" customHeight="1" x14ac:dyDescent="0.25">
      <c r="A1168" s="38">
        <f>IF(OR(D1168=0,D1168=""),"",COUNTA($D$806:D1168))</f>
        <v>329</v>
      </c>
      <c r="B1168" s="9" t="s">
        <v>2023</v>
      </c>
      <c r="C1168" s="11" t="s">
        <v>2024</v>
      </c>
      <c r="D1168" s="15">
        <v>1978</v>
      </c>
      <c r="E1168" s="12">
        <v>763.7</v>
      </c>
      <c r="F1168" s="12">
        <v>701.6</v>
      </c>
      <c r="G1168" s="12">
        <v>62.1</v>
      </c>
      <c r="H1168" s="9" t="s">
        <v>39</v>
      </c>
      <c r="I1168" s="9"/>
      <c r="J1168" s="9"/>
      <c r="K1168" s="9"/>
      <c r="L1168" s="12"/>
      <c r="M1168" s="12"/>
      <c r="N1168" s="12"/>
      <c r="O1168" s="12"/>
      <c r="P1168" s="12"/>
      <c r="Q1168" s="12"/>
      <c r="R1168" s="12">
        <f t="shared" si="1769"/>
        <v>4156819.1</v>
      </c>
      <c r="S1168" s="12"/>
      <c r="T1168" s="12"/>
      <c r="U1168" s="12"/>
      <c r="V1168" s="12"/>
      <c r="W1168" s="9"/>
      <c r="X1168" s="12">
        <f t="shared" si="1770"/>
        <v>4156819.1</v>
      </c>
      <c r="Y1168" s="9" t="s">
        <v>2245</v>
      </c>
      <c r="Z1168" s="15">
        <v>0</v>
      </c>
      <c r="AA1168" s="15">
        <v>0</v>
      </c>
      <c r="AB1168" s="15">
        <v>0</v>
      </c>
      <c r="AC1168" s="15">
        <v>0</v>
      </c>
      <c r="AD1168" s="41"/>
    </row>
    <row r="1169" spans="1:30" s="6" customFormat="1" ht="93.75" customHeight="1" x14ac:dyDescent="0.25">
      <c r="A1169" s="38">
        <f>IF(OR(D1169=0,D1169=""),"",COUNTA($D$806:D1169))</f>
        <v>330</v>
      </c>
      <c r="B1169" s="9" t="s">
        <v>2025</v>
      </c>
      <c r="C1169" s="11" t="s">
        <v>2026</v>
      </c>
      <c r="D1169" s="15">
        <v>1979</v>
      </c>
      <c r="E1169" s="12">
        <v>432.4</v>
      </c>
      <c r="F1169" s="12">
        <v>376.2</v>
      </c>
      <c r="G1169" s="12">
        <v>56.2</v>
      </c>
      <c r="H1169" s="9" t="s">
        <v>39</v>
      </c>
      <c r="I1169" s="9"/>
      <c r="J1169" s="9"/>
      <c r="K1169" s="9"/>
      <c r="L1169" s="12"/>
      <c r="M1169" s="12"/>
      <c r="N1169" s="12"/>
      <c r="O1169" s="12"/>
      <c r="P1169" s="12"/>
      <c r="Q1169" s="12"/>
      <c r="R1169" s="12">
        <f t="shared" si="1769"/>
        <v>2353553.1999999997</v>
      </c>
      <c r="S1169" s="12"/>
      <c r="T1169" s="12"/>
      <c r="U1169" s="12"/>
      <c r="V1169" s="12"/>
      <c r="W1169" s="9"/>
      <c r="X1169" s="12">
        <f t="shared" si="1770"/>
        <v>2353553.1999999997</v>
      </c>
      <c r="Y1169" s="9" t="s">
        <v>2245</v>
      </c>
      <c r="Z1169" s="15">
        <v>0</v>
      </c>
      <c r="AA1169" s="15">
        <v>0</v>
      </c>
      <c r="AB1169" s="15">
        <v>0</v>
      </c>
      <c r="AC1169" s="15">
        <v>0</v>
      </c>
      <c r="AD1169" s="41"/>
    </row>
    <row r="1170" spans="1:30" s="6" customFormat="1" ht="93.75" customHeight="1" x14ac:dyDescent="0.25">
      <c r="A1170" s="38" t="str">
        <f>IF(OR(D1170=0,D1170=""),"",COUNTA($D$806:D1170))</f>
        <v/>
      </c>
      <c r="B1170" s="38"/>
      <c r="C1170" s="39"/>
      <c r="D1170" s="15"/>
      <c r="E1170" s="40">
        <f>SUM(E1165:E1169)</f>
        <v>3308.6</v>
      </c>
      <c r="F1170" s="40">
        <f t="shared" ref="F1170:G1170" si="1771">SUM(F1165:F1169)</f>
        <v>2970.1</v>
      </c>
      <c r="G1170" s="40">
        <f t="shared" si="1771"/>
        <v>338.5</v>
      </c>
      <c r="H1170" s="9"/>
      <c r="I1170" s="9"/>
      <c r="J1170" s="9"/>
      <c r="K1170" s="9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9"/>
      <c r="X1170" s="40">
        <f t="shared" ref="X1170" si="1772">SUM(X1165:X1169)</f>
        <v>18008709.800000001</v>
      </c>
      <c r="Y1170" s="40"/>
      <c r="Z1170" s="40">
        <f t="shared" ref="Z1170" si="1773">SUM(Z1165:Z1169)</f>
        <v>0</v>
      </c>
      <c r="AA1170" s="40">
        <f t="shared" ref="AA1170" si="1774">SUM(AA1165:AA1169)</f>
        <v>0</v>
      </c>
      <c r="AB1170" s="40">
        <f t="shared" ref="AB1170" si="1775">SUM(AB1165:AB1169)</f>
        <v>0</v>
      </c>
      <c r="AC1170" s="40">
        <f t="shared" ref="AC1170" si="1776">SUM(AC1165:AC1169)</f>
        <v>0</v>
      </c>
      <c r="AD1170" s="41"/>
    </row>
    <row r="1171" spans="1:30" s="6" customFormat="1" ht="93.75" customHeight="1" x14ac:dyDescent="0.25">
      <c r="A1171" s="38" t="str">
        <f>IF(OR(D1171=0,D1171=""),"",COUNTA($D$806:D1171))</f>
        <v/>
      </c>
      <c r="B1171" s="38"/>
      <c r="C1171" s="39" t="s">
        <v>2234</v>
      </c>
      <c r="D1171" s="15"/>
      <c r="E1171" s="12"/>
      <c r="F1171" s="12"/>
      <c r="G1171" s="12"/>
      <c r="H1171" s="9"/>
      <c r="I1171" s="9"/>
      <c r="J1171" s="9"/>
      <c r="K1171" s="9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9"/>
      <c r="X1171" s="12"/>
      <c r="Y1171" s="12"/>
      <c r="Z1171" s="12"/>
      <c r="AA1171" s="12"/>
      <c r="AB1171" s="12"/>
      <c r="AC1171" s="12"/>
      <c r="AD1171" s="41"/>
    </row>
    <row r="1172" spans="1:30" s="6" customFormat="1" ht="93.75" customHeight="1" x14ac:dyDescent="0.25">
      <c r="A1172" s="38">
        <f>IF(OR(D1172=0,D1172=""),"",COUNTA($D$806:D1172))</f>
        <v>331</v>
      </c>
      <c r="B1172" s="9" t="s">
        <v>2027</v>
      </c>
      <c r="C1172" s="11" t="s">
        <v>2028</v>
      </c>
      <c r="D1172" s="15">
        <v>1976</v>
      </c>
      <c r="E1172" s="12">
        <v>427.8</v>
      </c>
      <c r="F1172" s="12">
        <v>408.9</v>
      </c>
      <c r="G1172" s="12">
        <v>0</v>
      </c>
      <c r="H1172" s="9" t="s">
        <v>39</v>
      </c>
      <c r="I1172" s="9"/>
      <c r="J1172" s="9"/>
      <c r="K1172" s="9"/>
      <c r="L1172" s="12"/>
      <c r="M1172" s="12"/>
      <c r="N1172" s="12"/>
      <c r="O1172" s="12"/>
      <c r="P1172" s="12"/>
      <c r="Q1172" s="12"/>
      <c r="R1172" s="12">
        <f t="shared" ref="R1172:R1180" si="1777">5443*E1172</f>
        <v>2328515.4</v>
      </c>
      <c r="S1172" s="12"/>
      <c r="T1172" s="12"/>
      <c r="U1172" s="12"/>
      <c r="V1172" s="12"/>
      <c r="W1172" s="12"/>
      <c r="X1172" s="12">
        <f t="shared" ref="X1172:X1180" si="1778">L1172+M1172+N1172+O1172+P1172+Q1172+R1172+S1172+T1172+U1172+V1172+W1172</f>
        <v>2328515.4</v>
      </c>
      <c r="Y1172" s="9" t="s">
        <v>2245</v>
      </c>
      <c r="Z1172" s="15">
        <v>0</v>
      </c>
      <c r="AA1172" s="15">
        <v>0</v>
      </c>
      <c r="AB1172" s="15">
        <v>0</v>
      </c>
      <c r="AC1172" s="15">
        <v>0</v>
      </c>
      <c r="AD1172" s="41"/>
    </row>
    <row r="1173" spans="1:30" s="6" customFormat="1" ht="93.75" customHeight="1" x14ac:dyDescent="0.25">
      <c r="A1173" s="38">
        <f>IF(OR(D1173=0,D1173=""),"",COUNTA($D$806:D1173))</f>
        <v>332</v>
      </c>
      <c r="B1173" s="9" t="s">
        <v>2029</v>
      </c>
      <c r="C1173" s="11" t="s">
        <v>2030</v>
      </c>
      <c r="D1173" s="15">
        <v>1979</v>
      </c>
      <c r="E1173" s="12">
        <v>936.6</v>
      </c>
      <c r="F1173" s="12">
        <v>723.8</v>
      </c>
      <c r="G1173" s="12">
        <v>0</v>
      </c>
      <c r="H1173" s="9" t="s">
        <v>99</v>
      </c>
      <c r="I1173" s="9"/>
      <c r="J1173" s="9"/>
      <c r="K1173" s="9"/>
      <c r="L1173" s="12"/>
      <c r="M1173" s="12"/>
      <c r="N1173" s="12"/>
      <c r="O1173" s="12"/>
      <c r="P1173" s="12"/>
      <c r="Q1173" s="12"/>
      <c r="R1173" s="12">
        <f t="shared" si="1777"/>
        <v>5097913.8</v>
      </c>
      <c r="S1173" s="12"/>
      <c r="T1173" s="12"/>
      <c r="U1173" s="12"/>
      <c r="V1173" s="12"/>
      <c r="W1173" s="12"/>
      <c r="X1173" s="12">
        <f t="shared" si="1778"/>
        <v>5097913.8</v>
      </c>
      <c r="Y1173" s="9" t="s">
        <v>2245</v>
      </c>
      <c r="Z1173" s="15">
        <v>0</v>
      </c>
      <c r="AA1173" s="15">
        <v>0</v>
      </c>
      <c r="AB1173" s="15">
        <v>0</v>
      </c>
      <c r="AC1173" s="15">
        <v>0</v>
      </c>
      <c r="AD1173" s="41"/>
    </row>
    <row r="1174" spans="1:30" s="6" customFormat="1" ht="93.75" customHeight="1" x14ac:dyDescent="0.25">
      <c r="A1174" s="38">
        <f>IF(OR(D1174=0,D1174=""),"",COUNTA($D$806:D1174))</f>
        <v>333</v>
      </c>
      <c r="B1174" s="9" t="s">
        <v>2031</v>
      </c>
      <c r="C1174" s="11" t="s">
        <v>2032</v>
      </c>
      <c r="D1174" s="15">
        <v>1980</v>
      </c>
      <c r="E1174" s="12">
        <v>684.7</v>
      </c>
      <c r="F1174" s="12">
        <v>581.29999999999995</v>
      </c>
      <c r="G1174" s="12">
        <v>0</v>
      </c>
      <c r="H1174" s="9" t="s">
        <v>39</v>
      </c>
      <c r="I1174" s="9"/>
      <c r="J1174" s="9"/>
      <c r="K1174" s="9"/>
      <c r="L1174" s="12"/>
      <c r="M1174" s="12"/>
      <c r="N1174" s="12"/>
      <c r="O1174" s="12"/>
      <c r="P1174" s="12"/>
      <c r="Q1174" s="12"/>
      <c r="R1174" s="12">
        <f t="shared" si="1777"/>
        <v>3726822.1</v>
      </c>
      <c r="S1174" s="12"/>
      <c r="T1174" s="12"/>
      <c r="U1174" s="12"/>
      <c r="V1174" s="12"/>
      <c r="W1174" s="12"/>
      <c r="X1174" s="12">
        <f t="shared" si="1778"/>
        <v>3726822.1</v>
      </c>
      <c r="Y1174" s="9" t="s">
        <v>2245</v>
      </c>
      <c r="Z1174" s="15">
        <v>0</v>
      </c>
      <c r="AA1174" s="15">
        <v>0</v>
      </c>
      <c r="AB1174" s="15">
        <v>0</v>
      </c>
      <c r="AC1174" s="15">
        <v>0</v>
      </c>
      <c r="AD1174" s="41"/>
    </row>
    <row r="1175" spans="1:30" s="6" customFormat="1" ht="93.75" customHeight="1" x14ac:dyDescent="0.25">
      <c r="A1175" s="38">
        <f>IF(OR(D1175=0,D1175=""),"",COUNTA($D$806:D1175))</f>
        <v>334</v>
      </c>
      <c r="B1175" s="9" t="s">
        <v>2033</v>
      </c>
      <c r="C1175" s="11" t="s">
        <v>2034</v>
      </c>
      <c r="D1175" s="15">
        <v>1980</v>
      </c>
      <c r="E1175" s="12">
        <v>1546.3</v>
      </c>
      <c r="F1175" s="12">
        <v>849.6</v>
      </c>
      <c r="G1175" s="12">
        <v>0</v>
      </c>
      <c r="H1175" s="9" t="s">
        <v>39</v>
      </c>
      <c r="I1175" s="9"/>
      <c r="J1175" s="9"/>
      <c r="K1175" s="9"/>
      <c r="L1175" s="12"/>
      <c r="M1175" s="12"/>
      <c r="N1175" s="12"/>
      <c r="O1175" s="12"/>
      <c r="P1175" s="12"/>
      <c r="Q1175" s="12"/>
      <c r="R1175" s="12">
        <f t="shared" si="1777"/>
        <v>8416510.9000000004</v>
      </c>
      <c r="S1175" s="12"/>
      <c r="T1175" s="12"/>
      <c r="U1175" s="12"/>
      <c r="V1175" s="12"/>
      <c r="W1175" s="12"/>
      <c r="X1175" s="12">
        <f t="shared" si="1778"/>
        <v>8416510.9000000004</v>
      </c>
      <c r="Y1175" s="9" t="s">
        <v>2245</v>
      </c>
      <c r="Z1175" s="15">
        <v>0</v>
      </c>
      <c r="AA1175" s="15">
        <v>0</v>
      </c>
      <c r="AB1175" s="15">
        <v>0</v>
      </c>
      <c r="AC1175" s="15">
        <v>0</v>
      </c>
      <c r="AD1175" s="41"/>
    </row>
    <row r="1176" spans="1:30" s="6" customFormat="1" ht="93.75" customHeight="1" x14ac:dyDescent="0.25">
      <c r="A1176" s="38">
        <f>IF(OR(D1176=0,D1176=""),"",COUNTA($D$806:D1176))</f>
        <v>335</v>
      </c>
      <c r="B1176" s="9" t="s">
        <v>2035</v>
      </c>
      <c r="C1176" s="47" t="s">
        <v>2036</v>
      </c>
      <c r="D1176" s="48">
        <v>1981</v>
      </c>
      <c r="E1176" s="12">
        <v>654.4</v>
      </c>
      <c r="F1176" s="12">
        <v>550.4</v>
      </c>
      <c r="G1176" s="12">
        <v>104</v>
      </c>
      <c r="H1176" s="9" t="s">
        <v>39</v>
      </c>
      <c r="I1176" s="9"/>
      <c r="J1176" s="9"/>
      <c r="K1176" s="9"/>
      <c r="L1176" s="12"/>
      <c r="M1176" s="12"/>
      <c r="N1176" s="12"/>
      <c r="O1176" s="12"/>
      <c r="P1176" s="12"/>
      <c r="Q1176" s="12"/>
      <c r="R1176" s="12">
        <f t="shared" si="1777"/>
        <v>3561899.1999999997</v>
      </c>
      <c r="S1176" s="12"/>
      <c r="T1176" s="12"/>
      <c r="U1176" s="12"/>
      <c r="V1176" s="12"/>
      <c r="W1176" s="12"/>
      <c r="X1176" s="12">
        <f t="shared" si="1778"/>
        <v>3561899.1999999997</v>
      </c>
      <c r="Y1176" s="9" t="s">
        <v>2245</v>
      </c>
      <c r="Z1176" s="15">
        <v>0</v>
      </c>
      <c r="AA1176" s="15">
        <v>0</v>
      </c>
      <c r="AB1176" s="15">
        <v>0</v>
      </c>
      <c r="AC1176" s="15">
        <v>0</v>
      </c>
      <c r="AD1176" s="41"/>
    </row>
    <row r="1177" spans="1:30" s="6" customFormat="1" ht="93.75" customHeight="1" x14ac:dyDescent="0.25">
      <c r="A1177" s="38">
        <f>IF(OR(D1177=0,D1177=""),"",COUNTA($D$806:D1177))</f>
        <v>336</v>
      </c>
      <c r="B1177" s="9" t="s">
        <v>2037</v>
      </c>
      <c r="C1177" s="47" t="s">
        <v>2038</v>
      </c>
      <c r="D1177" s="48">
        <v>1981</v>
      </c>
      <c r="E1177" s="12">
        <v>666.4</v>
      </c>
      <c r="F1177" s="12">
        <v>575.4</v>
      </c>
      <c r="G1177" s="12">
        <v>91</v>
      </c>
      <c r="H1177" s="9" t="s">
        <v>39</v>
      </c>
      <c r="I1177" s="9"/>
      <c r="J1177" s="9"/>
      <c r="K1177" s="9"/>
      <c r="L1177" s="12"/>
      <c r="M1177" s="12"/>
      <c r="N1177" s="12"/>
      <c r="O1177" s="12"/>
      <c r="P1177" s="12"/>
      <c r="Q1177" s="12"/>
      <c r="R1177" s="12">
        <f t="shared" si="1777"/>
        <v>3627215.1999999997</v>
      </c>
      <c r="S1177" s="12"/>
      <c r="T1177" s="12"/>
      <c r="U1177" s="12"/>
      <c r="V1177" s="12"/>
      <c r="W1177" s="12"/>
      <c r="X1177" s="12">
        <f t="shared" si="1778"/>
        <v>3627215.1999999997</v>
      </c>
      <c r="Y1177" s="9" t="s">
        <v>2245</v>
      </c>
      <c r="Z1177" s="15">
        <v>0</v>
      </c>
      <c r="AA1177" s="15">
        <v>0</v>
      </c>
      <c r="AB1177" s="15">
        <v>0</v>
      </c>
      <c r="AC1177" s="15">
        <v>0</v>
      </c>
      <c r="AD1177" s="41"/>
    </row>
    <row r="1178" spans="1:30" s="6" customFormat="1" ht="93.75" customHeight="1" x14ac:dyDescent="0.25">
      <c r="A1178" s="38">
        <f>IF(OR(D1178=0,D1178=""),"",COUNTA($D$806:D1178))</f>
        <v>337</v>
      </c>
      <c r="B1178" s="9" t="s">
        <v>2039</v>
      </c>
      <c r="C1178" s="11" t="s">
        <v>2040</v>
      </c>
      <c r="D1178" s="15">
        <v>1982</v>
      </c>
      <c r="E1178" s="12">
        <v>456</v>
      </c>
      <c r="F1178" s="12">
        <v>369.2</v>
      </c>
      <c r="G1178" s="12">
        <v>0</v>
      </c>
      <c r="H1178" s="9" t="s">
        <v>39</v>
      </c>
      <c r="I1178" s="9"/>
      <c r="J1178" s="9"/>
      <c r="K1178" s="9"/>
      <c r="L1178" s="12"/>
      <c r="M1178" s="12"/>
      <c r="N1178" s="12"/>
      <c r="O1178" s="12"/>
      <c r="P1178" s="12"/>
      <c r="Q1178" s="12"/>
      <c r="R1178" s="12">
        <f t="shared" si="1777"/>
        <v>2482008</v>
      </c>
      <c r="S1178" s="12"/>
      <c r="T1178" s="12"/>
      <c r="U1178" s="12"/>
      <c r="V1178" s="12"/>
      <c r="W1178" s="12"/>
      <c r="X1178" s="12">
        <f t="shared" si="1778"/>
        <v>2482008</v>
      </c>
      <c r="Y1178" s="9" t="s">
        <v>2245</v>
      </c>
      <c r="Z1178" s="15">
        <v>0</v>
      </c>
      <c r="AA1178" s="15">
        <v>0</v>
      </c>
      <c r="AB1178" s="15">
        <v>0</v>
      </c>
      <c r="AC1178" s="15">
        <v>0</v>
      </c>
      <c r="AD1178" s="41"/>
    </row>
    <row r="1179" spans="1:30" s="6" customFormat="1" ht="93.75" customHeight="1" x14ac:dyDescent="0.25">
      <c r="A1179" s="38">
        <f>IF(OR(D1179=0,D1179=""),"",COUNTA($D$806:D1179))</f>
        <v>338</v>
      </c>
      <c r="B1179" s="9" t="s">
        <v>2041</v>
      </c>
      <c r="C1179" s="11" t="s">
        <v>2042</v>
      </c>
      <c r="D1179" s="15">
        <v>1982</v>
      </c>
      <c r="E1179" s="12">
        <v>761.2</v>
      </c>
      <c r="F1179" s="12">
        <v>726.7</v>
      </c>
      <c r="G1179" s="12">
        <v>0</v>
      </c>
      <c r="H1179" s="9" t="s">
        <v>39</v>
      </c>
      <c r="I1179" s="9"/>
      <c r="J1179" s="9"/>
      <c r="K1179" s="9"/>
      <c r="L1179" s="12"/>
      <c r="M1179" s="12"/>
      <c r="N1179" s="12"/>
      <c r="O1179" s="12"/>
      <c r="P1179" s="12"/>
      <c r="Q1179" s="12"/>
      <c r="R1179" s="12">
        <f t="shared" si="1777"/>
        <v>4143211.6</v>
      </c>
      <c r="S1179" s="12"/>
      <c r="T1179" s="12"/>
      <c r="U1179" s="12"/>
      <c r="V1179" s="12"/>
      <c r="W1179" s="12"/>
      <c r="X1179" s="12">
        <f t="shared" si="1778"/>
        <v>4143211.6</v>
      </c>
      <c r="Y1179" s="9" t="s">
        <v>2245</v>
      </c>
      <c r="Z1179" s="15">
        <v>0</v>
      </c>
      <c r="AA1179" s="15">
        <v>0</v>
      </c>
      <c r="AB1179" s="15">
        <v>0</v>
      </c>
      <c r="AC1179" s="15">
        <v>0</v>
      </c>
      <c r="AD1179" s="41"/>
    </row>
    <row r="1180" spans="1:30" s="6" customFormat="1" ht="93.75" customHeight="1" x14ac:dyDescent="0.25">
      <c r="A1180" s="38">
        <f>IF(OR(D1180=0,D1180=""),"",COUNTA($D$806:D1180))</f>
        <v>339</v>
      </c>
      <c r="B1180" s="9" t="s">
        <v>2043</v>
      </c>
      <c r="C1180" s="11" t="s">
        <v>2044</v>
      </c>
      <c r="D1180" s="15">
        <v>1983</v>
      </c>
      <c r="E1180" s="12">
        <v>974.5</v>
      </c>
      <c r="F1180" s="12">
        <v>728</v>
      </c>
      <c r="G1180" s="12">
        <v>0</v>
      </c>
      <c r="H1180" s="9" t="s">
        <v>39</v>
      </c>
      <c r="I1180" s="9"/>
      <c r="J1180" s="9"/>
      <c r="K1180" s="9"/>
      <c r="L1180" s="12"/>
      <c r="M1180" s="12"/>
      <c r="N1180" s="12"/>
      <c r="O1180" s="12"/>
      <c r="P1180" s="12"/>
      <c r="Q1180" s="12"/>
      <c r="R1180" s="12">
        <f t="shared" si="1777"/>
        <v>5304203.5</v>
      </c>
      <c r="S1180" s="12"/>
      <c r="T1180" s="12"/>
      <c r="U1180" s="12"/>
      <c r="V1180" s="12"/>
      <c r="W1180" s="12"/>
      <c r="X1180" s="12">
        <f t="shared" si="1778"/>
        <v>5304203.5</v>
      </c>
      <c r="Y1180" s="9" t="s">
        <v>2245</v>
      </c>
      <c r="Z1180" s="15">
        <v>0</v>
      </c>
      <c r="AA1180" s="15">
        <v>0</v>
      </c>
      <c r="AB1180" s="15">
        <v>0</v>
      </c>
      <c r="AC1180" s="15">
        <v>0</v>
      </c>
      <c r="AD1180" s="41"/>
    </row>
    <row r="1181" spans="1:30" s="6" customFormat="1" ht="93.75" customHeight="1" x14ac:dyDescent="0.25">
      <c r="A1181" s="38" t="str">
        <f>IF(OR(D1181=0,D1181=""),"",COUNTA($D$806:D1181))</f>
        <v/>
      </c>
      <c r="B1181" s="9"/>
      <c r="C1181" s="39"/>
      <c r="D1181" s="15"/>
      <c r="E1181" s="40">
        <f>SUM(E1172:E1180)</f>
        <v>7107.9</v>
      </c>
      <c r="F1181" s="40">
        <f t="shared" ref="F1181:G1181" si="1779">SUM(F1172:F1180)</f>
        <v>5513.3</v>
      </c>
      <c r="G1181" s="40">
        <f t="shared" si="1779"/>
        <v>195</v>
      </c>
      <c r="H1181" s="9"/>
      <c r="I1181" s="9"/>
      <c r="J1181" s="9"/>
      <c r="K1181" s="9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40">
        <f t="shared" ref="X1181" si="1780">SUM(X1172:X1180)</f>
        <v>38688299.700000003</v>
      </c>
      <c r="Y1181" s="40"/>
      <c r="Z1181" s="40">
        <f t="shared" ref="Z1181" si="1781">SUM(Z1172:Z1180)</f>
        <v>0</v>
      </c>
      <c r="AA1181" s="40">
        <f t="shared" ref="AA1181" si="1782">SUM(AA1172:AA1180)</f>
        <v>0</v>
      </c>
      <c r="AB1181" s="40">
        <f t="shared" ref="AB1181" si="1783">SUM(AB1172:AB1180)</f>
        <v>0</v>
      </c>
      <c r="AC1181" s="40">
        <f t="shared" ref="AC1181" si="1784">SUM(AC1172:AC1180)</f>
        <v>0</v>
      </c>
      <c r="AD1181" s="41"/>
    </row>
    <row r="1182" spans="1:30" s="6" customFormat="1" ht="93.75" customHeight="1" x14ac:dyDescent="0.25">
      <c r="A1182" s="38" t="str">
        <f>IF(OR(D1182=0,D1182=""),"",COUNTA($D$806:D1182))</f>
        <v/>
      </c>
      <c r="B1182" s="9"/>
      <c r="C1182" s="39" t="s">
        <v>2235</v>
      </c>
      <c r="D1182" s="15"/>
      <c r="E1182" s="12"/>
      <c r="F1182" s="12"/>
      <c r="G1182" s="12"/>
      <c r="H1182" s="9"/>
      <c r="I1182" s="9"/>
      <c r="J1182" s="9"/>
      <c r="K1182" s="9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41"/>
    </row>
    <row r="1183" spans="1:30" s="6" customFormat="1" ht="93.75" customHeight="1" x14ac:dyDescent="0.25">
      <c r="A1183" s="38">
        <f>IF(OR(D1183=0,D1183=""),"",COUNTA($D$806:D1183))</f>
        <v>340</v>
      </c>
      <c r="B1183" s="9" t="s">
        <v>2045</v>
      </c>
      <c r="C1183" s="11" t="s">
        <v>2046</v>
      </c>
      <c r="D1183" s="15">
        <v>1977</v>
      </c>
      <c r="E1183" s="12">
        <v>661.3</v>
      </c>
      <c r="F1183" s="12">
        <v>563.79999999999995</v>
      </c>
      <c r="G1183" s="12">
        <v>0</v>
      </c>
      <c r="H1183" s="9" t="s">
        <v>39</v>
      </c>
      <c r="I1183" s="9"/>
      <c r="J1183" s="9"/>
      <c r="K1183" s="9"/>
      <c r="L1183" s="12"/>
      <c r="M1183" s="12"/>
      <c r="N1183" s="12"/>
      <c r="O1183" s="12"/>
      <c r="P1183" s="12"/>
      <c r="Q1183" s="12"/>
      <c r="R1183" s="12">
        <f>5443*E1183</f>
        <v>3599455.9</v>
      </c>
      <c r="S1183" s="12"/>
      <c r="T1183" s="12"/>
      <c r="U1183" s="12"/>
      <c r="V1183" s="12"/>
      <c r="W1183" s="12"/>
      <c r="X1183" s="12">
        <f>L1183+M1183+N1183+O1183+P1183+Q1183+R1183+S1183+T1183+U1183+V1183+W1183</f>
        <v>3599455.9</v>
      </c>
      <c r="Y1183" s="9" t="s">
        <v>2245</v>
      </c>
      <c r="Z1183" s="15">
        <v>0</v>
      </c>
      <c r="AA1183" s="15">
        <v>0</v>
      </c>
      <c r="AB1183" s="15">
        <v>0</v>
      </c>
      <c r="AC1183" s="15">
        <v>0</v>
      </c>
      <c r="AD1183" s="41"/>
    </row>
    <row r="1184" spans="1:30" s="6" customFormat="1" ht="93.75" customHeight="1" x14ac:dyDescent="0.25">
      <c r="A1184" s="38" t="str">
        <f>IF(OR(D1184=0,D1184=""),"",COUNTA($D$806:D1184))</f>
        <v/>
      </c>
      <c r="B1184" s="9"/>
      <c r="C1184" s="39"/>
      <c r="D1184" s="15"/>
      <c r="E1184" s="40">
        <f>SUM(E1183)</f>
        <v>661.3</v>
      </c>
      <c r="F1184" s="40">
        <f t="shared" ref="F1184:G1184" si="1785">SUM(F1183)</f>
        <v>563.79999999999995</v>
      </c>
      <c r="G1184" s="40">
        <f t="shared" si="1785"/>
        <v>0</v>
      </c>
      <c r="H1184" s="9"/>
      <c r="I1184" s="9"/>
      <c r="J1184" s="9"/>
      <c r="K1184" s="9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40">
        <f t="shared" ref="X1184" si="1786">SUM(X1183)</f>
        <v>3599455.9</v>
      </c>
      <c r="Y1184" s="40"/>
      <c r="Z1184" s="40">
        <f t="shared" ref="Z1184" si="1787">SUM(Z1183)</f>
        <v>0</v>
      </c>
      <c r="AA1184" s="40">
        <f t="shared" ref="AA1184" si="1788">SUM(AA1183)</f>
        <v>0</v>
      </c>
      <c r="AB1184" s="40">
        <f t="shared" ref="AB1184" si="1789">SUM(AB1183)</f>
        <v>0</v>
      </c>
      <c r="AC1184" s="40">
        <f t="shared" ref="AC1184" si="1790">SUM(AC1183)</f>
        <v>0</v>
      </c>
      <c r="AD1184" s="41"/>
    </row>
    <row r="1185" spans="1:30" s="6" customFormat="1" ht="93.75" customHeight="1" x14ac:dyDescent="0.25">
      <c r="A1185" s="38" t="str">
        <f>IF(OR(D1185=0,D1185=""),"",COUNTA($D$806:D1185))</f>
        <v/>
      </c>
      <c r="B1185" s="9"/>
      <c r="C1185" s="39" t="s">
        <v>2236</v>
      </c>
      <c r="D1185" s="15"/>
      <c r="E1185" s="12"/>
      <c r="F1185" s="12"/>
      <c r="G1185" s="12"/>
      <c r="H1185" s="9"/>
      <c r="I1185" s="9"/>
      <c r="J1185" s="9"/>
      <c r="K1185" s="9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41"/>
    </row>
    <row r="1186" spans="1:30" s="6" customFormat="1" ht="98.25" customHeight="1" x14ac:dyDescent="0.25">
      <c r="A1186" s="38">
        <f>IF(OR(D1186=0,D1186=""),"",COUNTA($D$806:D1186))</f>
        <v>341</v>
      </c>
      <c r="B1186" s="9" t="s">
        <v>2047</v>
      </c>
      <c r="C1186" s="11" t="s">
        <v>2048</v>
      </c>
      <c r="D1186" s="15">
        <v>1978</v>
      </c>
      <c r="E1186" s="12">
        <v>781.9</v>
      </c>
      <c r="F1186" s="12">
        <v>728.8</v>
      </c>
      <c r="G1186" s="12">
        <v>53.1</v>
      </c>
      <c r="H1186" s="9" t="s">
        <v>39</v>
      </c>
      <c r="I1186" s="9"/>
      <c r="J1186" s="9"/>
      <c r="K1186" s="9"/>
      <c r="L1186" s="12"/>
      <c r="M1186" s="12"/>
      <c r="N1186" s="12"/>
      <c r="O1186" s="12"/>
      <c r="P1186" s="12"/>
      <c r="Q1186" s="12"/>
      <c r="R1186" s="12">
        <f>5443*E1186</f>
        <v>4255881.7</v>
      </c>
      <c r="S1186" s="12"/>
      <c r="T1186" s="12"/>
      <c r="U1186" s="12"/>
      <c r="V1186" s="12"/>
      <c r="W1186" s="12"/>
      <c r="X1186" s="12">
        <f>L1186+M1186+N1186+O1186+P1186+Q1186+R1186+S1186+T1186+U1186+V1186+W1186</f>
        <v>4255881.7</v>
      </c>
      <c r="Y1186" s="9" t="s">
        <v>2245</v>
      </c>
      <c r="Z1186" s="15">
        <v>0</v>
      </c>
      <c r="AA1186" s="15">
        <v>0</v>
      </c>
      <c r="AB1186" s="15">
        <v>0</v>
      </c>
      <c r="AC1186" s="15">
        <v>0</v>
      </c>
      <c r="AD1186" s="41"/>
    </row>
    <row r="1187" spans="1:30" s="6" customFormat="1" ht="98.25" customHeight="1" x14ac:dyDescent="0.25">
      <c r="A1187" s="38" t="str">
        <f>IF(OR(D1187=0,D1187=""),"",COUNTA($D$806:D1187))</f>
        <v/>
      </c>
      <c r="B1187" s="9"/>
      <c r="C1187" s="39"/>
      <c r="D1187" s="15"/>
      <c r="E1187" s="40">
        <f>SUM(E1186)</f>
        <v>781.9</v>
      </c>
      <c r="F1187" s="40">
        <f t="shared" ref="F1187:G1187" si="1791">SUM(F1186)</f>
        <v>728.8</v>
      </c>
      <c r="G1187" s="40">
        <f t="shared" si="1791"/>
        <v>53.1</v>
      </c>
      <c r="H1187" s="9"/>
      <c r="I1187" s="9"/>
      <c r="J1187" s="9"/>
      <c r="K1187" s="9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40">
        <f t="shared" ref="X1187" si="1792">SUM(X1186)</f>
        <v>4255881.7</v>
      </c>
      <c r="Y1187" s="40"/>
      <c r="Z1187" s="40">
        <f t="shared" ref="Z1187" si="1793">SUM(Z1186)</f>
        <v>0</v>
      </c>
      <c r="AA1187" s="40">
        <f t="shared" ref="AA1187" si="1794">SUM(AA1186)</f>
        <v>0</v>
      </c>
      <c r="AB1187" s="40">
        <f t="shared" ref="AB1187" si="1795">SUM(AB1186)</f>
        <v>0</v>
      </c>
      <c r="AC1187" s="40">
        <f t="shared" ref="AC1187" si="1796">SUM(AC1186)</f>
        <v>0</v>
      </c>
      <c r="AD1187" s="41"/>
    </row>
    <row r="1188" spans="1:30" s="6" customFormat="1" ht="98.25" customHeight="1" x14ac:dyDescent="0.25">
      <c r="A1188" s="38" t="str">
        <f>IF(OR(D1188=0,D1188=""),"",COUNTA($D$806:D1188))</f>
        <v/>
      </c>
      <c r="B1188" s="9"/>
      <c r="C1188" s="39" t="s">
        <v>2212</v>
      </c>
      <c r="D1188" s="15"/>
      <c r="E1188" s="12"/>
      <c r="F1188" s="12"/>
      <c r="G1188" s="12"/>
      <c r="H1188" s="9"/>
      <c r="I1188" s="9"/>
      <c r="J1188" s="9"/>
      <c r="K1188" s="9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41"/>
    </row>
    <row r="1189" spans="1:30" s="6" customFormat="1" ht="93.75" customHeight="1" x14ac:dyDescent="0.25">
      <c r="A1189" s="38">
        <f>IF(OR(D1189=0,D1189=""),"",COUNTA($D$806:D1189))</f>
        <v>342</v>
      </c>
      <c r="B1189" s="9" t="s">
        <v>2049</v>
      </c>
      <c r="C1189" s="11" t="s">
        <v>2050</v>
      </c>
      <c r="D1189" s="15">
        <v>1976</v>
      </c>
      <c r="E1189" s="12">
        <v>598.20000000000005</v>
      </c>
      <c r="F1189" s="12">
        <v>358</v>
      </c>
      <c r="G1189" s="12">
        <v>240.2</v>
      </c>
      <c r="H1189" s="9" t="s">
        <v>39</v>
      </c>
      <c r="I1189" s="9"/>
      <c r="J1189" s="9"/>
      <c r="K1189" s="9"/>
      <c r="L1189" s="12"/>
      <c r="M1189" s="12"/>
      <c r="N1189" s="12"/>
      <c r="O1189" s="12"/>
      <c r="P1189" s="12"/>
      <c r="Q1189" s="12"/>
      <c r="R1189" s="12">
        <f t="shared" ref="R1189:R1190" si="1797">5443*E1189</f>
        <v>3256002.6</v>
      </c>
      <c r="S1189" s="12"/>
      <c r="T1189" s="12"/>
      <c r="U1189" s="12"/>
      <c r="V1189" s="12"/>
      <c r="W1189" s="12"/>
      <c r="X1189" s="12">
        <f t="shared" ref="X1189:X1190" si="1798">L1189+M1189+N1189+O1189+P1189+Q1189+R1189+S1189+T1189+U1189+V1189+W1189</f>
        <v>3256002.6</v>
      </c>
      <c r="Y1189" s="9" t="s">
        <v>2245</v>
      </c>
      <c r="Z1189" s="15">
        <v>0</v>
      </c>
      <c r="AA1189" s="15">
        <v>0</v>
      </c>
      <c r="AB1189" s="15">
        <v>0</v>
      </c>
      <c r="AC1189" s="15">
        <v>0</v>
      </c>
      <c r="AD1189" s="41"/>
    </row>
    <row r="1190" spans="1:30" s="6" customFormat="1" ht="93.75" customHeight="1" x14ac:dyDescent="0.25">
      <c r="A1190" s="38">
        <f>IF(OR(D1190=0,D1190=""),"",COUNTA($D$806:D1190))</f>
        <v>343</v>
      </c>
      <c r="B1190" s="9" t="s">
        <v>2051</v>
      </c>
      <c r="C1190" s="11" t="s">
        <v>2052</v>
      </c>
      <c r="D1190" s="15">
        <v>1977</v>
      </c>
      <c r="E1190" s="12">
        <v>390.7</v>
      </c>
      <c r="F1190" s="12">
        <v>364.8</v>
      </c>
      <c r="G1190" s="12">
        <v>25.9</v>
      </c>
      <c r="H1190" s="9" t="s">
        <v>39</v>
      </c>
      <c r="I1190" s="9"/>
      <c r="J1190" s="9"/>
      <c r="K1190" s="9"/>
      <c r="L1190" s="12"/>
      <c r="M1190" s="12"/>
      <c r="N1190" s="12"/>
      <c r="O1190" s="12"/>
      <c r="P1190" s="12"/>
      <c r="Q1190" s="12"/>
      <c r="R1190" s="12">
        <f t="shared" si="1797"/>
        <v>2126580.1</v>
      </c>
      <c r="S1190" s="12"/>
      <c r="T1190" s="12"/>
      <c r="U1190" s="12"/>
      <c r="V1190" s="12"/>
      <c r="W1190" s="9"/>
      <c r="X1190" s="12">
        <f t="shared" si="1798"/>
        <v>2126580.1</v>
      </c>
      <c r="Y1190" s="9" t="s">
        <v>2245</v>
      </c>
      <c r="Z1190" s="15">
        <v>0</v>
      </c>
      <c r="AA1190" s="15">
        <v>0</v>
      </c>
      <c r="AB1190" s="15">
        <v>0</v>
      </c>
      <c r="AC1190" s="15">
        <v>0</v>
      </c>
      <c r="AD1190" s="41"/>
    </row>
    <row r="1191" spans="1:30" s="6" customFormat="1" ht="93.75" customHeight="1" x14ac:dyDescent="0.25">
      <c r="A1191" s="38" t="str">
        <f>IF(OR(D1191=0,D1191=""),"",COUNTA($D$806:D1191))</f>
        <v/>
      </c>
      <c r="B1191" s="38"/>
      <c r="C1191" s="39"/>
      <c r="D1191" s="15"/>
      <c r="E1191" s="40">
        <f>SUM(E1189:E1190)</f>
        <v>988.90000000000009</v>
      </c>
      <c r="F1191" s="40">
        <f t="shared" ref="F1191:G1191" si="1799">SUM(F1189:F1190)</f>
        <v>722.8</v>
      </c>
      <c r="G1191" s="40">
        <f t="shared" si="1799"/>
        <v>266.09999999999997</v>
      </c>
      <c r="H1191" s="9"/>
      <c r="I1191" s="9"/>
      <c r="J1191" s="9"/>
      <c r="K1191" s="9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9"/>
      <c r="X1191" s="40">
        <f t="shared" ref="X1191" si="1800">SUM(X1189:X1190)</f>
        <v>5382582.7000000002</v>
      </c>
      <c r="Y1191" s="40"/>
      <c r="Z1191" s="40">
        <f t="shared" ref="Z1191" si="1801">SUM(Z1189:Z1190)</f>
        <v>0</v>
      </c>
      <c r="AA1191" s="40">
        <f t="shared" ref="AA1191" si="1802">SUM(AA1189:AA1190)</f>
        <v>0</v>
      </c>
      <c r="AB1191" s="40">
        <f t="shared" ref="AB1191" si="1803">SUM(AB1189:AB1190)</f>
        <v>0</v>
      </c>
      <c r="AC1191" s="40">
        <f t="shared" ref="AC1191" si="1804">SUM(AC1189:AC1190)</f>
        <v>0</v>
      </c>
      <c r="AD1191" s="41"/>
    </row>
    <row r="1192" spans="1:30" s="6" customFormat="1" ht="93.75" customHeight="1" x14ac:dyDescent="0.25">
      <c r="A1192" s="38" t="str">
        <f>IF(OR(D1192=0,D1192=""),"",COUNTA($D$806:D1192))</f>
        <v/>
      </c>
      <c r="B1192" s="38"/>
      <c r="C1192" s="39" t="s">
        <v>2237</v>
      </c>
      <c r="D1192" s="15"/>
      <c r="E1192" s="40"/>
      <c r="F1192" s="40"/>
      <c r="G1192" s="40"/>
      <c r="H1192" s="9"/>
      <c r="I1192" s="9"/>
      <c r="J1192" s="9"/>
      <c r="K1192" s="9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9"/>
      <c r="X1192" s="40"/>
      <c r="Y1192" s="40"/>
      <c r="Z1192" s="40"/>
      <c r="AA1192" s="40"/>
      <c r="AB1192" s="40"/>
      <c r="AC1192" s="40"/>
      <c r="AD1192" s="41"/>
    </row>
    <row r="1193" spans="1:30" s="6" customFormat="1" ht="93.75" customHeight="1" x14ac:dyDescent="0.25">
      <c r="A1193" s="38">
        <f>IF(OR(D1193=0,D1193=""),"",COUNTA($D$806:D1193))</f>
        <v>344</v>
      </c>
      <c r="B1193" s="9" t="s">
        <v>2053</v>
      </c>
      <c r="C1193" s="11" t="s">
        <v>2054</v>
      </c>
      <c r="D1193" s="15">
        <v>1976</v>
      </c>
      <c r="E1193" s="12">
        <v>555.6</v>
      </c>
      <c r="F1193" s="12">
        <v>555.20000000000005</v>
      </c>
      <c r="G1193" s="12">
        <v>145.30000000000001</v>
      </c>
      <c r="H1193" s="9" t="s">
        <v>39</v>
      </c>
      <c r="I1193" s="9"/>
      <c r="J1193" s="9"/>
      <c r="K1193" s="9"/>
      <c r="L1193" s="12"/>
      <c r="M1193" s="12"/>
      <c r="N1193" s="12"/>
      <c r="O1193" s="12"/>
      <c r="P1193" s="12"/>
      <c r="Q1193" s="12"/>
      <c r="R1193" s="12">
        <f>5443*E1193</f>
        <v>3024130.8000000003</v>
      </c>
      <c r="S1193" s="12"/>
      <c r="T1193" s="12"/>
      <c r="U1193" s="12"/>
      <c r="V1193" s="12"/>
      <c r="W1193" s="9"/>
      <c r="X1193" s="12">
        <f t="shared" ref="X1193:X1210" si="1805">L1193+M1193+N1193+O1193+P1193+Q1193+R1193+S1193+T1193+U1193+V1193+W1193</f>
        <v>3024130.8000000003</v>
      </c>
      <c r="Y1193" s="9" t="s">
        <v>2245</v>
      </c>
      <c r="Z1193" s="15">
        <v>0</v>
      </c>
      <c r="AA1193" s="15">
        <v>0</v>
      </c>
      <c r="AB1193" s="15">
        <v>0</v>
      </c>
      <c r="AC1193" s="15">
        <v>0</v>
      </c>
      <c r="AD1193" s="41"/>
    </row>
    <row r="1194" spans="1:30" s="6" customFormat="1" ht="93.75" customHeight="1" x14ac:dyDescent="0.25">
      <c r="A1194" s="38">
        <f>IF(OR(D1194=0,D1194=""),"",COUNTA($D$806:D1194))</f>
        <v>345</v>
      </c>
      <c r="B1194" s="9" t="s">
        <v>2055</v>
      </c>
      <c r="C1194" s="11" t="s">
        <v>2056</v>
      </c>
      <c r="D1194" s="15">
        <v>1976</v>
      </c>
      <c r="E1194" s="12">
        <v>3937.8</v>
      </c>
      <c r="F1194" s="12">
        <v>1437.7</v>
      </c>
      <c r="G1194" s="9">
        <v>951.01</v>
      </c>
      <c r="H1194" s="9" t="s">
        <v>102</v>
      </c>
      <c r="I1194" s="9"/>
      <c r="J1194" s="9"/>
      <c r="K1194" s="9"/>
      <c r="L1194" s="12"/>
      <c r="M1194" s="12"/>
      <c r="N1194" s="12"/>
      <c r="O1194" s="12"/>
      <c r="P1194" s="12"/>
      <c r="Q1194" s="12"/>
      <c r="R1194" s="12">
        <f>2340*E1194</f>
        <v>9214452</v>
      </c>
      <c r="S1194" s="12"/>
      <c r="T1194" s="12"/>
      <c r="U1194" s="12"/>
      <c r="V1194" s="12"/>
      <c r="W1194" s="12"/>
      <c r="X1194" s="12">
        <f t="shared" si="1805"/>
        <v>9214452</v>
      </c>
      <c r="Y1194" s="9" t="s">
        <v>2245</v>
      </c>
      <c r="Z1194" s="15">
        <v>0</v>
      </c>
      <c r="AA1194" s="15">
        <v>0</v>
      </c>
      <c r="AB1194" s="15">
        <v>0</v>
      </c>
      <c r="AC1194" s="15">
        <v>0</v>
      </c>
      <c r="AD1194" s="41"/>
    </row>
    <row r="1195" spans="1:30" s="6" customFormat="1" ht="93.75" customHeight="1" x14ac:dyDescent="0.25">
      <c r="A1195" s="38">
        <f>IF(OR(D1195=0,D1195=""),"",COUNTA($D$806:D1195))</f>
        <v>346</v>
      </c>
      <c r="B1195" s="9" t="s">
        <v>2057</v>
      </c>
      <c r="C1195" s="11" t="s">
        <v>2058</v>
      </c>
      <c r="D1195" s="15">
        <v>1976</v>
      </c>
      <c r="E1195" s="12">
        <v>828</v>
      </c>
      <c r="F1195" s="12">
        <v>324.3</v>
      </c>
      <c r="G1195" s="9">
        <v>47.2</v>
      </c>
      <c r="H1195" s="9" t="s">
        <v>39</v>
      </c>
      <c r="I1195" s="9"/>
      <c r="J1195" s="9"/>
      <c r="K1195" s="9"/>
      <c r="L1195" s="12"/>
      <c r="M1195" s="12"/>
      <c r="N1195" s="12"/>
      <c r="O1195" s="12"/>
      <c r="P1195" s="12"/>
      <c r="Q1195" s="12"/>
      <c r="R1195" s="12">
        <f t="shared" ref="R1195:R1196" si="1806">5443*E1195</f>
        <v>4506804</v>
      </c>
      <c r="S1195" s="12"/>
      <c r="T1195" s="12"/>
      <c r="U1195" s="12"/>
      <c r="V1195" s="12"/>
      <c r="W1195" s="12"/>
      <c r="X1195" s="12">
        <f t="shared" si="1805"/>
        <v>4506804</v>
      </c>
      <c r="Y1195" s="9" t="s">
        <v>2245</v>
      </c>
      <c r="Z1195" s="15">
        <v>0</v>
      </c>
      <c r="AA1195" s="15">
        <v>0</v>
      </c>
      <c r="AB1195" s="15">
        <v>0</v>
      </c>
      <c r="AC1195" s="15">
        <v>0</v>
      </c>
      <c r="AD1195" s="41"/>
    </row>
    <row r="1196" spans="1:30" s="6" customFormat="1" ht="93.75" customHeight="1" x14ac:dyDescent="0.25">
      <c r="A1196" s="38">
        <f>IF(OR(D1196=0,D1196=""),"",COUNTA($D$806:D1196))</f>
        <v>347</v>
      </c>
      <c r="B1196" s="9" t="s">
        <v>2059</v>
      </c>
      <c r="C1196" s="11" t="s">
        <v>2060</v>
      </c>
      <c r="D1196" s="15">
        <v>1977</v>
      </c>
      <c r="E1196" s="19">
        <v>704.9</v>
      </c>
      <c r="F1196" s="9">
        <v>430.8</v>
      </c>
      <c r="G1196" s="9">
        <v>274.39999999999998</v>
      </c>
      <c r="H1196" s="9" t="s">
        <v>39</v>
      </c>
      <c r="I1196" s="9"/>
      <c r="J1196" s="9"/>
      <c r="K1196" s="9"/>
      <c r="L1196" s="12"/>
      <c r="M1196" s="12"/>
      <c r="N1196" s="12"/>
      <c r="O1196" s="12"/>
      <c r="P1196" s="12"/>
      <c r="Q1196" s="12"/>
      <c r="R1196" s="12">
        <f t="shared" si="1806"/>
        <v>3836770.6999999997</v>
      </c>
      <c r="S1196" s="12"/>
      <c r="T1196" s="12"/>
      <c r="U1196" s="12"/>
      <c r="V1196" s="12"/>
      <c r="W1196" s="12"/>
      <c r="X1196" s="12">
        <f t="shared" si="1805"/>
        <v>3836770.6999999997</v>
      </c>
      <c r="Y1196" s="9" t="s">
        <v>2245</v>
      </c>
      <c r="Z1196" s="15">
        <v>0</v>
      </c>
      <c r="AA1196" s="15">
        <v>0</v>
      </c>
      <c r="AB1196" s="15">
        <v>0</v>
      </c>
      <c r="AC1196" s="15">
        <v>0</v>
      </c>
      <c r="AD1196" s="41"/>
    </row>
    <row r="1197" spans="1:30" s="6" customFormat="1" ht="93.75" customHeight="1" x14ac:dyDescent="0.25">
      <c r="A1197" s="38">
        <f>IF(OR(D1197=0,D1197=""),"",COUNTA($D$806:D1197))</f>
        <v>348</v>
      </c>
      <c r="B1197" s="9" t="s">
        <v>2061</v>
      </c>
      <c r="C1197" s="11" t="s">
        <v>2062</v>
      </c>
      <c r="D1197" s="15">
        <v>1977</v>
      </c>
      <c r="E1197" s="12">
        <v>4021.1</v>
      </c>
      <c r="F1197" s="19">
        <v>2080.1</v>
      </c>
      <c r="G1197" s="9">
        <v>916.2</v>
      </c>
      <c r="H1197" s="9" t="s">
        <v>48</v>
      </c>
      <c r="I1197" s="9"/>
      <c r="J1197" s="9"/>
      <c r="K1197" s="9"/>
      <c r="L1197" s="12">
        <f>677*E1197</f>
        <v>2722284.6999999997</v>
      </c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>
        <f t="shared" si="1805"/>
        <v>2722284.6999999997</v>
      </c>
      <c r="Y1197" s="9" t="s">
        <v>2245</v>
      </c>
      <c r="Z1197" s="15">
        <v>0</v>
      </c>
      <c r="AA1197" s="15">
        <v>0</v>
      </c>
      <c r="AB1197" s="15">
        <v>0</v>
      </c>
      <c r="AC1197" s="15">
        <v>0</v>
      </c>
      <c r="AD1197" s="41"/>
    </row>
    <row r="1198" spans="1:30" s="6" customFormat="1" ht="93.75" customHeight="1" x14ac:dyDescent="0.25">
      <c r="A1198" s="38">
        <f>IF(OR(D1198=0,D1198=""),"",COUNTA($D$806:D1198))</f>
        <v>349</v>
      </c>
      <c r="B1198" s="9" t="s">
        <v>2063</v>
      </c>
      <c r="C1198" s="11" t="s">
        <v>2064</v>
      </c>
      <c r="D1198" s="15">
        <v>1979</v>
      </c>
      <c r="E1198" s="12">
        <v>701</v>
      </c>
      <c r="F1198" s="19">
        <v>424.1</v>
      </c>
      <c r="G1198" s="9">
        <v>64.5</v>
      </c>
      <c r="H1198" s="9" t="s">
        <v>39</v>
      </c>
      <c r="I1198" s="9"/>
      <c r="J1198" s="9"/>
      <c r="K1198" s="9"/>
      <c r="L1198" s="12"/>
      <c r="M1198" s="12"/>
      <c r="N1198" s="12"/>
      <c r="O1198" s="12"/>
      <c r="P1198" s="12"/>
      <c r="Q1198" s="12"/>
      <c r="R1198" s="12">
        <f t="shared" ref="R1198:R1200" si="1807">5443*E1198</f>
        <v>3815543</v>
      </c>
      <c r="S1198" s="12"/>
      <c r="T1198" s="12"/>
      <c r="U1198" s="12"/>
      <c r="V1198" s="12"/>
      <c r="W1198" s="12"/>
      <c r="X1198" s="12">
        <f t="shared" si="1805"/>
        <v>3815543</v>
      </c>
      <c r="Y1198" s="9" t="s">
        <v>2245</v>
      </c>
      <c r="Z1198" s="15">
        <v>0</v>
      </c>
      <c r="AA1198" s="15">
        <v>0</v>
      </c>
      <c r="AB1198" s="15">
        <v>0</v>
      </c>
      <c r="AC1198" s="15">
        <v>0</v>
      </c>
      <c r="AD1198" s="41"/>
    </row>
    <row r="1199" spans="1:30" s="6" customFormat="1" ht="93.75" customHeight="1" x14ac:dyDescent="0.25">
      <c r="A1199" s="38">
        <f>IF(OR(D1199=0,D1199=""),"",COUNTA($D$806:D1199))</f>
        <v>350</v>
      </c>
      <c r="B1199" s="9" t="s">
        <v>2065</v>
      </c>
      <c r="C1199" s="11" t="s">
        <v>2066</v>
      </c>
      <c r="D1199" s="15">
        <v>1979</v>
      </c>
      <c r="E1199" s="12">
        <v>324.39999999999998</v>
      </c>
      <c r="F1199" s="12">
        <v>363</v>
      </c>
      <c r="G1199" s="9">
        <v>324.39999999999998</v>
      </c>
      <c r="H1199" s="9" t="s">
        <v>39</v>
      </c>
      <c r="I1199" s="9"/>
      <c r="J1199" s="9"/>
      <c r="K1199" s="9"/>
      <c r="L1199" s="12"/>
      <c r="M1199" s="12"/>
      <c r="N1199" s="12"/>
      <c r="O1199" s="12"/>
      <c r="P1199" s="12"/>
      <c r="Q1199" s="12"/>
      <c r="R1199" s="12">
        <f t="shared" si="1807"/>
        <v>1765709.2</v>
      </c>
      <c r="S1199" s="12"/>
      <c r="T1199" s="12"/>
      <c r="U1199" s="12"/>
      <c r="V1199" s="12"/>
      <c r="W1199" s="12"/>
      <c r="X1199" s="12">
        <f t="shared" si="1805"/>
        <v>1765709.2</v>
      </c>
      <c r="Y1199" s="9" t="s">
        <v>2245</v>
      </c>
      <c r="Z1199" s="15">
        <v>0</v>
      </c>
      <c r="AA1199" s="15">
        <v>0</v>
      </c>
      <c r="AB1199" s="15">
        <v>0</v>
      </c>
      <c r="AC1199" s="15">
        <v>0</v>
      </c>
      <c r="AD1199" s="41"/>
    </row>
    <row r="1200" spans="1:30" s="6" customFormat="1" ht="93.75" customHeight="1" x14ac:dyDescent="0.25">
      <c r="A1200" s="38">
        <f>IF(OR(D1200=0,D1200=""),"",COUNTA($D$806:D1200))</f>
        <v>351</v>
      </c>
      <c r="B1200" s="9" t="s">
        <v>2067</v>
      </c>
      <c r="C1200" s="11" t="s">
        <v>2068</v>
      </c>
      <c r="D1200" s="15">
        <v>1979</v>
      </c>
      <c r="E1200" s="12">
        <v>708.5</v>
      </c>
      <c r="F1200" s="12">
        <v>610.1</v>
      </c>
      <c r="G1200" s="9">
        <v>98.4</v>
      </c>
      <c r="H1200" s="9" t="s">
        <v>39</v>
      </c>
      <c r="I1200" s="9"/>
      <c r="J1200" s="9"/>
      <c r="K1200" s="9"/>
      <c r="L1200" s="12"/>
      <c r="M1200" s="12"/>
      <c r="N1200" s="12"/>
      <c r="O1200" s="12"/>
      <c r="P1200" s="12"/>
      <c r="Q1200" s="12"/>
      <c r="R1200" s="12">
        <f t="shared" si="1807"/>
        <v>3856365.5</v>
      </c>
      <c r="S1200" s="12"/>
      <c r="T1200" s="12"/>
      <c r="U1200" s="12"/>
      <c r="V1200" s="12"/>
      <c r="W1200" s="12"/>
      <c r="X1200" s="12">
        <f t="shared" si="1805"/>
        <v>3856365.5</v>
      </c>
      <c r="Y1200" s="9" t="s">
        <v>2245</v>
      </c>
      <c r="Z1200" s="15">
        <v>0</v>
      </c>
      <c r="AA1200" s="15">
        <v>0</v>
      </c>
      <c r="AB1200" s="15">
        <v>0</v>
      </c>
      <c r="AC1200" s="15">
        <v>0</v>
      </c>
      <c r="AD1200" s="41"/>
    </row>
    <row r="1201" spans="1:30" s="6" customFormat="1" ht="93.75" customHeight="1" x14ac:dyDescent="0.25">
      <c r="A1201" s="38">
        <f>IF(OR(D1201=0,D1201=""),"",COUNTA($D$806:D1201))</f>
        <v>352</v>
      </c>
      <c r="B1201" s="9" t="s">
        <v>2069</v>
      </c>
      <c r="C1201" s="11" t="s">
        <v>2070</v>
      </c>
      <c r="D1201" s="15">
        <v>1979</v>
      </c>
      <c r="E1201" s="12">
        <v>4105.2</v>
      </c>
      <c r="F1201" s="12">
        <v>1287.5</v>
      </c>
      <c r="G1201" s="9">
        <v>1083.93</v>
      </c>
      <c r="H1201" s="9" t="s">
        <v>102</v>
      </c>
      <c r="I1201" s="9"/>
      <c r="J1201" s="9"/>
      <c r="K1201" s="9"/>
      <c r="L1201" s="12"/>
      <c r="M1201" s="12"/>
      <c r="N1201" s="12"/>
      <c r="O1201" s="12"/>
      <c r="P1201" s="12"/>
      <c r="Q1201" s="12"/>
      <c r="R1201" s="12">
        <f>2340*E1201</f>
        <v>9606168</v>
      </c>
      <c r="S1201" s="12"/>
      <c r="T1201" s="12"/>
      <c r="U1201" s="12"/>
      <c r="V1201" s="12"/>
      <c r="W1201" s="12"/>
      <c r="X1201" s="12">
        <f t="shared" si="1805"/>
        <v>9606168</v>
      </c>
      <c r="Y1201" s="9" t="s">
        <v>2245</v>
      </c>
      <c r="Z1201" s="15">
        <v>0</v>
      </c>
      <c r="AA1201" s="15">
        <v>0</v>
      </c>
      <c r="AB1201" s="15">
        <v>0</v>
      </c>
      <c r="AC1201" s="15">
        <v>0</v>
      </c>
      <c r="AD1201" s="41"/>
    </row>
    <row r="1202" spans="1:30" s="6" customFormat="1" ht="93.75" customHeight="1" x14ac:dyDescent="0.25">
      <c r="A1202" s="38">
        <f>IF(OR(D1202=0,D1202=""),"",COUNTA($D$806:D1202))</f>
        <v>353</v>
      </c>
      <c r="B1202" s="9" t="s">
        <v>2071</v>
      </c>
      <c r="C1202" s="11" t="s">
        <v>2072</v>
      </c>
      <c r="D1202" s="15">
        <v>1979</v>
      </c>
      <c r="E1202" s="12">
        <v>1965.8</v>
      </c>
      <c r="F1202" s="12">
        <v>488.1</v>
      </c>
      <c r="G1202" s="9">
        <v>683.89</v>
      </c>
      <c r="H1202" s="9" t="s">
        <v>39</v>
      </c>
      <c r="I1202" s="9"/>
      <c r="J1202" s="9"/>
      <c r="K1202" s="9"/>
      <c r="L1202" s="12"/>
      <c r="M1202" s="12"/>
      <c r="N1202" s="12"/>
      <c r="O1202" s="12"/>
      <c r="P1202" s="12"/>
      <c r="Q1202" s="12"/>
      <c r="R1202" s="12">
        <f t="shared" ref="R1202:R1203" si="1808">5443*E1202</f>
        <v>10699849.4</v>
      </c>
      <c r="S1202" s="12"/>
      <c r="T1202" s="12"/>
      <c r="U1202" s="12"/>
      <c r="V1202" s="12"/>
      <c r="W1202" s="12"/>
      <c r="X1202" s="12">
        <f t="shared" si="1805"/>
        <v>10699849.4</v>
      </c>
      <c r="Y1202" s="9" t="s">
        <v>2245</v>
      </c>
      <c r="Z1202" s="15">
        <v>0</v>
      </c>
      <c r="AA1202" s="15">
        <v>0</v>
      </c>
      <c r="AB1202" s="15">
        <v>0</v>
      </c>
      <c r="AC1202" s="15">
        <v>0</v>
      </c>
      <c r="AD1202" s="41"/>
    </row>
    <row r="1203" spans="1:30" s="6" customFormat="1" ht="93.75" customHeight="1" x14ac:dyDescent="0.25">
      <c r="A1203" s="38">
        <f>IF(OR(D1203=0,D1203=""),"",COUNTA($D$806:D1203))</f>
        <v>354</v>
      </c>
      <c r="B1203" s="9" t="s">
        <v>2073</v>
      </c>
      <c r="C1203" s="11" t="s">
        <v>2074</v>
      </c>
      <c r="D1203" s="15">
        <v>1980</v>
      </c>
      <c r="E1203" s="12">
        <v>820.7</v>
      </c>
      <c r="F1203" s="12">
        <v>475.4</v>
      </c>
      <c r="G1203" s="9">
        <v>80.7</v>
      </c>
      <c r="H1203" s="9" t="s">
        <v>39</v>
      </c>
      <c r="I1203" s="9"/>
      <c r="J1203" s="9"/>
      <c r="K1203" s="9"/>
      <c r="L1203" s="12"/>
      <c r="M1203" s="12"/>
      <c r="N1203" s="12"/>
      <c r="O1203" s="12"/>
      <c r="P1203" s="12"/>
      <c r="Q1203" s="12"/>
      <c r="R1203" s="12">
        <f t="shared" si="1808"/>
        <v>4467070.1000000006</v>
      </c>
      <c r="S1203" s="12"/>
      <c r="T1203" s="12"/>
      <c r="U1203" s="12"/>
      <c r="V1203" s="12"/>
      <c r="W1203" s="12"/>
      <c r="X1203" s="12">
        <f t="shared" si="1805"/>
        <v>4467070.1000000006</v>
      </c>
      <c r="Y1203" s="9" t="s">
        <v>2245</v>
      </c>
      <c r="Z1203" s="15">
        <v>0</v>
      </c>
      <c r="AA1203" s="15">
        <v>0</v>
      </c>
      <c r="AB1203" s="15">
        <v>0</v>
      </c>
      <c r="AC1203" s="15">
        <v>0</v>
      </c>
      <c r="AD1203" s="41"/>
    </row>
    <row r="1204" spans="1:30" s="6" customFormat="1" ht="93.75" customHeight="1" x14ac:dyDescent="0.25">
      <c r="A1204" s="38">
        <f>IF(OR(D1204=0,D1204=""),"",COUNTA($D$806:D1204))</f>
        <v>355</v>
      </c>
      <c r="B1204" s="9" t="s">
        <v>2075</v>
      </c>
      <c r="C1204" s="11" t="s">
        <v>2076</v>
      </c>
      <c r="D1204" s="43">
        <v>1981</v>
      </c>
      <c r="E1204" s="44">
        <v>722.9</v>
      </c>
      <c r="F1204" s="44">
        <v>672.2</v>
      </c>
      <c r="G1204" s="9">
        <v>672.2</v>
      </c>
      <c r="H1204" s="9" t="s">
        <v>102</v>
      </c>
      <c r="I1204" s="9"/>
      <c r="J1204" s="9"/>
      <c r="K1204" s="9"/>
      <c r="L1204" s="12"/>
      <c r="M1204" s="12"/>
      <c r="N1204" s="12"/>
      <c r="O1204" s="12"/>
      <c r="P1204" s="12"/>
      <c r="Q1204" s="12"/>
      <c r="R1204" s="12">
        <f>2340*E1204</f>
        <v>1691586</v>
      </c>
      <c r="S1204" s="12"/>
      <c r="T1204" s="12"/>
      <c r="U1204" s="12"/>
      <c r="V1204" s="12"/>
      <c r="W1204" s="12"/>
      <c r="X1204" s="12">
        <f t="shared" si="1805"/>
        <v>1691586</v>
      </c>
      <c r="Y1204" s="9" t="s">
        <v>2245</v>
      </c>
      <c r="Z1204" s="15">
        <v>0</v>
      </c>
      <c r="AA1204" s="15">
        <v>0</v>
      </c>
      <c r="AB1204" s="15">
        <v>0</v>
      </c>
      <c r="AC1204" s="15">
        <v>0</v>
      </c>
      <c r="AD1204" s="41"/>
    </row>
    <row r="1205" spans="1:30" s="6" customFormat="1" ht="93.75" customHeight="1" x14ac:dyDescent="0.25">
      <c r="A1205" s="38">
        <f>IF(OR(D1205=0,D1205=""),"",COUNTA($D$806:D1205))</f>
        <v>356</v>
      </c>
      <c r="B1205" s="9" t="s">
        <v>2077</v>
      </c>
      <c r="C1205" s="11" t="s">
        <v>2078</v>
      </c>
      <c r="D1205" s="15">
        <v>1982</v>
      </c>
      <c r="E1205" s="12">
        <v>836</v>
      </c>
      <c r="F1205" s="12">
        <v>432.8</v>
      </c>
      <c r="G1205" s="9">
        <v>514.5</v>
      </c>
      <c r="H1205" s="9" t="s">
        <v>39</v>
      </c>
      <c r="I1205" s="9"/>
      <c r="J1205" s="9"/>
      <c r="K1205" s="9"/>
      <c r="L1205" s="12"/>
      <c r="M1205" s="12"/>
      <c r="N1205" s="12"/>
      <c r="O1205" s="12"/>
      <c r="P1205" s="12"/>
      <c r="Q1205" s="12"/>
      <c r="R1205" s="12">
        <f t="shared" ref="R1205:R1206" si="1809">5443*E1205</f>
        <v>4550348</v>
      </c>
      <c r="S1205" s="12"/>
      <c r="T1205" s="12"/>
      <c r="U1205" s="12"/>
      <c r="V1205" s="12"/>
      <c r="W1205" s="12"/>
      <c r="X1205" s="12">
        <f t="shared" si="1805"/>
        <v>4550348</v>
      </c>
      <c r="Y1205" s="9" t="s">
        <v>2245</v>
      </c>
      <c r="Z1205" s="15">
        <v>0</v>
      </c>
      <c r="AA1205" s="15">
        <v>0</v>
      </c>
      <c r="AB1205" s="15">
        <v>0</v>
      </c>
      <c r="AC1205" s="15">
        <v>0</v>
      </c>
      <c r="AD1205" s="41"/>
    </row>
    <row r="1206" spans="1:30" s="6" customFormat="1" ht="93.75" customHeight="1" x14ac:dyDescent="0.25">
      <c r="A1206" s="38">
        <f>IF(OR(D1206=0,D1206=""),"",COUNTA($D$806:D1206))</f>
        <v>357</v>
      </c>
      <c r="B1206" s="9" t="s">
        <v>2079</v>
      </c>
      <c r="C1206" s="11" t="s">
        <v>2080</v>
      </c>
      <c r="D1206" s="15">
        <v>1982</v>
      </c>
      <c r="E1206" s="12">
        <v>1317.3</v>
      </c>
      <c r="F1206" s="12">
        <v>640.1</v>
      </c>
      <c r="G1206" s="9">
        <v>640.1</v>
      </c>
      <c r="H1206" s="9" t="s">
        <v>36</v>
      </c>
      <c r="I1206" s="9"/>
      <c r="J1206" s="9"/>
      <c r="K1206" s="9"/>
      <c r="L1206" s="12"/>
      <c r="M1206" s="12"/>
      <c r="N1206" s="12"/>
      <c r="O1206" s="12"/>
      <c r="P1206" s="12"/>
      <c r="Q1206" s="12"/>
      <c r="R1206" s="12">
        <f t="shared" si="1809"/>
        <v>7170063.8999999994</v>
      </c>
      <c r="S1206" s="12"/>
      <c r="T1206" s="12"/>
      <c r="U1206" s="12"/>
      <c r="V1206" s="12"/>
      <c r="W1206" s="12"/>
      <c r="X1206" s="12">
        <f t="shared" si="1805"/>
        <v>7170063.8999999994</v>
      </c>
      <c r="Y1206" s="9" t="s">
        <v>2245</v>
      </c>
      <c r="Z1206" s="15">
        <v>0</v>
      </c>
      <c r="AA1206" s="15">
        <v>0</v>
      </c>
      <c r="AB1206" s="15">
        <v>0</v>
      </c>
      <c r="AC1206" s="15">
        <v>0</v>
      </c>
      <c r="AD1206" s="41"/>
    </row>
    <row r="1207" spans="1:30" s="6" customFormat="1" ht="93.75" customHeight="1" x14ac:dyDescent="0.25">
      <c r="A1207" s="38">
        <f>IF(OR(D1207=0,D1207=""),"",COUNTA($D$806:D1207))</f>
        <v>358</v>
      </c>
      <c r="B1207" s="9" t="s">
        <v>2081</v>
      </c>
      <c r="C1207" s="11" t="s">
        <v>2082</v>
      </c>
      <c r="D1207" s="15">
        <v>1982</v>
      </c>
      <c r="E1207" s="12">
        <v>7691.5</v>
      </c>
      <c r="F1207" s="12">
        <v>4048.6</v>
      </c>
      <c r="G1207" s="9">
        <v>1638.5</v>
      </c>
      <c r="H1207" s="9" t="s">
        <v>48</v>
      </c>
      <c r="I1207" s="9"/>
      <c r="J1207" s="9"/>
      <c r="K1207" s="9"/>
      <c r="L1207" s="12"/>
      <c r="M1207" s="12"/>
      <c r="N1207" s="12"/>
      <c r="O1207" s="12"/>
      <c r="P1207" s="12"/>
      <c r="Q1207" s="12"/>
      <c r="R1207" s="12">
        <f>2340*E1207</f>
        <v>17998110</v>
      </c>
      <c r="S1207" s="12"/>
      <c r="T1207" s="12"/>
      <c r="U1207" s="12"/>
      <c r="V1207" s="12"/>
      <c r="W1207" s="12"/>
      <c r="X1207" s="12">
        <f t="shared" si="1805"/>
        <v>17998110</v>
      </c>
      <c r="Y1207" s="9" t="s">
        <v>2245</v>
      </c>
      <c r="Z1207" s="15">
        <v>0</v>
      </c>
      <c r="AA1207" s="15">
        <v>0</v>
      </c>
      <c r="AB1207" s="15">
        <v>0</v>
      </c>
      <c r="AC1207" s="15">
        <v>0</v>
      </c>
      <c r="AD1207" s="41"/>
    </row>
    <row r="1208" spans="1:30" s="6" customFormat="1" ht="93.75" customHeight="1" x14ac:dyDescent="0.25">
      <c r="A1208" s="38">
        <f>IF(OR(D1208=0,D1208=""),"",COUNTA($D$806:D1208))</f>
        <v>359</v>
      </c>
      <c r="B1208" s="9" t="s">
        <v>2083</v>
      </c>
      <c r="C1208" s="11" t="s">
        <v>2084</v>
      </c>
      <c r="D1208" s="15">
        <v>1982</v>
      </c>
      <c r="E1208" s="12">
        <v>828</v>
      </c>
      <c r="F1208" s="12">
        <v>324.3</v>
      </c>
      <c r="G1208" s="9">
        <v>47.2</v>
      </c>
      <c r="H1208" s="9" t="s">
        <v>39</v>
      </c>
      <c r="I1208" s="9"/>
      <c r="J1208" s="9"/>
      <c r="K1208" s="9"/>
      <c r="L1208" s="12"/>
      <c r="M1208" s="12"/>
      <c r="N1208" s="12"/>
      <c r="O1208" s="12"/>
      <c r="P1208" s="12"/>
      <c r="Q1208" s="12"/>
      <c r="R1208" s="12">
        <f t="shared" ref="R1208:R1209" si="1810">5443*E1208</f>
        <v>4506804</v>
      </c>
      <c r="S1208" s="12"/>
      <c r="T1208" s="12"/>
      <c r="U1208" s="12"/>
      <c r="V1208" s="12"/>
      <c r="W1208" s="12"/>
      <c r="X1208" s="12">
        <f t="shared" si="1805"/>
        <v>4506804</v>
      </c>
      <c r="Y1208" s="9" t="s">
        <v>2245</v>
      </c>
      <c r="Z1208" s="15">
        <v>0</v>
      </c>
      <c r="AA1208" s="15">
        <v>0</v>
      </c>
      <c r="AB1208" s="15">
        <v>0</v>
      </c>
      <c r="AC1208" s="15">
        <v>0</v>
      </c>
      <c r="AD1208" s="41"/>
    </row>
    <row r="1209" spans="1:30" s="6" customFormat="1" ht="93.75" customHeight="1" x14ac:dyDescent="0.25">
      <c r="A1209" s="38">
        <f>IF(OR(D1209=0,D1209=""),"",COUNTA($D$806:D1209))</f>
        <v>360</v>
      </c>
      <c r="B1209" s="9" t="s">
        <v>2085</v>
      </c>
      <c r="C1209" s="11" t="s">
        <v>2086</v>
      </c>
      <c r="D1209" s="15">
        <v>1982</v>
      </c>
      <c r="E1209" s="12">
        <v>423.4</v>
      </c>
      <c r="F1209" s="12">
        <v>167</v>
      </c>
      <c r="G1209" s="9">
        <v>34.5</v>
      </c>
      <c r="H1209" s="9" t="s">
        <v>99</v>
      </c>
      <c r="I1209" s="9"/>
      <c r="J1209" s="9"/>
      <c r="K1209" s="9"/>
      <c r="L1209" s="12"/>
      <c r="M1209" s="12"/>
      <c r="N1209" s="12"/>
      <c r="O1209" s="12"/>
      <c r="P1209" s="12"/>
      <c r="Q1209" s="12"/>
      <c r="R1209" s="12">
        <f t="shared" si="1810"/>
        <v>2304566.1999999997</v>
      </c>
      <c r="S1209" s="12"/>
      <c r="T1209" s="12"/>
      <c r="U1209" s="12"/>
      <c r="V1209" s="12"/>
      <c r="W1209" s="12"/>
      <c r="X1209" s="12">
        <f t="shared" si="1805"/>
        <v>2304566.1999999997</v>
      </c>
      <c r="Y1209" s="9" t="s">
        <v>2245</v>
      </c>
      <c r="Z1209" s="15">
        <v>0</v>
      </c>
      <c r="AA1209" s="15">
        <v>0</v>
      </c>
      <c r="AB1209" s="15">
        <v>0</v>
      </c>
      <c r="AC1209" s="15">
        <v>0</v>
      </c>
      <c r="AD1209" s="41"/>
    </row>
    <row r="1210" spans="1:30" s="6" customFormat="1" ht="93.75" customHeight="1" x14ac:dyDescent="0.25">
      <c r="A1210" s="38">
        <f>IF(OR(D1210=0,D1210=""),"",COUNTA($D$806:D1210))</f>
        <v>361</v>
      </c>
      <c r="B1210" s="9" t="s">
        <v>2087</v>
      </c>
      <c r="C1210" s="11" t="s">
        <v>2088</v>
      </c>
      <c r="D1210" s="15">
        <v>1988</v>
      </c>
      <c r="E1210" s="12">
        <v>1365.5</v>
      </c>
      <c r="F1210" s="12">
        <v>526.5</v>
      </c>
      <c r="G1210" s="9">
        <v>0</v>
      </c>
      <c r="H1210" s="9" t="s">
        <v>39</v>
      </c>
      <c r="I1210" s="9"/>
      <c r="J1210" s="9"/>
      <c r="K1210" s="9"/>
      <c r="L1210" s="12">
        <f t="shared" ref="L1210" si="1811">741*E1210</f>
        <v>1011835.5</v>
      </c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>
        <f t="shared" si="1805"/>
        <v>1011835.5</v>
      </c>
      <c r="Y1210" s="9" t="s">
        <v>2245</v>
      </c>
      <c r="Z1210" s="15">
        <v>0</v>
      </c>
      <c r="AA1210" s="15">
        <v>0</v>
      </c>
      <c r="AB1210" s="15">
        <v>0</v>
      </c>
      <c r="AC1210" s="15">
        <v>0</v>
      </c>
      <c r="AD1210" s="41"/>
    </row>
    <row r="1211" spans="1:30" s="6" customFormat="1" ht="93.75" customHeight="1" x14ac:dyDescent="0.25">
      <c r="A1211" s="38" t="str">
        <f>IF(OR(D1211=0,D1211=""),"",COUNTA($D$806:D1211))</f>
        <v/>
      </c>
      <c r="B1211" s="9"/>
      <c r="C1211" s="39"/>
      <c r="D1211" s="15"/>
      <c r="E1211" s="40">
        <f>SUM(E1193:E1210)</f>
        <v>31857.600000000002</v>
      </c>
      <c r="F1211" s="40">
        <f t="shared" ref="F1211:G1211" si="1812">SUM(F1193:F1210)</f>
        <v>15287.800000000001</v>
      </c>
      <c r="G1211" s="40">
        <f t="shared" si="1812"/>
        <v>8216.93</v>
      </c>
      <c r="H1211" s="9"/>
      <c r="I1211" s="9"/>
      <c r="J1211" s="9"/>
      <c r="K1211" s="9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40">
        <f t="shared" ref="X1211" si="1813">SUM(X1193:X1210)</f>
        <v>96748461</v>
      </c>
      <c r="Y1211" s="40"/>
      <c r="Z1211" s="40">
        <f t="shared" ref="Z1211" si="1814">SUM(Z1193:Z1210)</f>
        <v>0</v>
      </c>
      <c r="AA1211" s="40">
        <f t="shared" ref="AA1211" si="1815">SUM(AA1193:AA1210)</f>
        <v>0</v>
      </c>
      <c r="AB1211" s="40">
        <f t="shared" ref="AB1211" si="1816">SUM(AB1193:AB1210)</f>
        <v>0</v>
      </c>
      <c r="AC1211" s="40">
        <f t="shared" ref="AC1211" si="1817">SUM(AC1193:AC1210)</f>
        <v>0</v>
      </c>
      <c r="AD1211" s="41"/>
    </row>
    <row r="1212" spans="1:30" s="6" customFormat="1" ht="93.75" customHeight="1" x14ac:dyDescent="0.25">
      <c r="A1212" s="38" t="str">
        <f>IF(OR(D1212=0,D1212=""),"",COUNTA($D$806:D1212))</f>
        <v/>
      </c>
      <c r="B1212" s="9"/>
      <c r="C1212" s="39" t="s">
        <v>2238</v>
      </c>
      <c r="D1212" s="15"/>
      <c r="E1212" s="12"/>
      <c r="F1212" s="12"/>
      <c r="G1212" s="12"/>
      <c r="H1212" s="9"/>
      <c r="I1212" s="9"/>
      <c r="J1212" s="9"/>
      <c r="K1212" s="9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41"/>
    </row>
    <row r="1213" spans="1:30" s="6" customFormat="1" ht="93.75" customHeight="1" x14ac:dyDescent="0.25">
      <c r="A1213" s="38">
        <f>IF(OR(D1213=0,D1213=""),"",COUNTA($D$806:D1213))</f>
        <v>362</v>
      </c>
      <c r="B1213" s="9" t="s">
        <v>2089</v>
      </c>
      <c r="C1213" s="11" t="s">
        <v>2090</v>
      </c>
      <c r="D1213" s="15">
        <v>1976</v>
      </c>
      <c r="E1213" s="12">
        <v>333.8</v>
      </c>
      <c r="F1213" s="12">
        <v>202</v>
      </c>
      <c r="G1213" s="9">
        <v>131.80000000000001</v>
      </c>
      <c r="H1213" s="9" t="s">
        <v>39</v>
      </c>
      <c r="I1213" s="9"/>
      <c r="J1213" s="9"/>
      <c r="K1213" s="9"/>
      <c r="L1213" s="12"/>
      <c r="M1213" s="12"/>
      <c r="N1213" s="12"/>
      <c r="O1213" s="12"/>
      <c r="P1213" s="12"/>
      <c r="Q1213" s="12"/>
      <c r="R1213" s="12">
        <f t="shared" ref="R1213:R1214" si="1818">5443*E1213</f>
        <v>1816873.4000000001</v>
      </c>
      <c r="S1213" s="12"/>
      <c r="T1213" s="12"/>
      <c r="U1213" s="12"/>
      <c r="V1213" s="12"/>
      <c r="W1213" s="12"/>
      <c r="X1213" s="12">
        <f t="shared" ref="X1213:X1214" si="1819">L1213+M1213+N1213+O1213+P1213+Q1213+R1213+S1213+T1213+U1213+V1213+W1213</f>
        <v>1816873.4000000001</v>
      </c>
      <c r="Y1213" s="9" t="s">
        <v>2245</v>
      </c>
      <c r="Z1213" s="15">
        <v>0</v>
      </c>
      <c r="AA1213" s="15">
        <v>0</v>
      </c>
      <c r="AB1213" s="15">
        <v>0</v>
      </c>
      <c r="AC1213" s="15">
        <v>0</v>
      </c>
      <c r="AD1213" s="41"/>
    </row>
    <row r="1214" spans="1:30" s="6" customFormat="1" ht="93.75" customHeight="1" x14ac:dyDescent="0.25">
      <c r="A1214" s="38">
        <f>IF(OR(D1214=0,D1214=""),"",COUNTA($D$806:D1214))</f>
        <v>363</v>
      </c>
      <c r="B1214" s="9" t="s">
        <v>2091</v>
      </c>
      <c r="C1214" s="11" t="s">
        <v>2092</v>
      </c>
      <c r="D1214" s="15">
        <v>1978</v>
      </c>
      <c r="E1214" s="12">
        <v>406.4</v>
      </c>
      <c r="F1214" s="12">
        <v>373.3</v>
      </c>
      <c r="G1214" s="12">
        <v>81.099999999999994</v>
      </c>
      <c r="H1214" s="9" t="s">
        <v>39</v>
      </c>
      <c r="I1214" s="9"/>
      <c r="J1214" s="9"/>
      <c r="K1214" s="9"/>
      <c r="L1214" s="12"/>
      <c r="M1214" s="12"/>
      <c r="N1214" s="12"/>
      <c r="O1214" s="12"/>
      <c r="P1214" s="12"/>
      <c r="Q1214" s="12"/>
      <c r="R1214" s="12">
        <f t="shared" si="1818"/>
        <v>2212035.1999999997</v>
      </c>
      <c r="S1214" s="12"/>
      <c r="T1214" s="12"/>
      <c r="U1214" s="12"/>
      <c r="V1214" s="12"/>
      <c r="W1214" s="9"/>
      <c r="X1214" s="12">
        <f t="shared" si="1819"/>
        <v>2212035.1999999997</v>
      </c>
      <c r="Y1214" s="9" t="s">
        <v>2245</v>
      </c>
      <c r="Z1214" s="15">
        <v>0</v>
      </c>
      <c r="AA1214" s="15">
        <v>0</v>
      </c>
      <c r="AB1214" s="15">
        <v>0</v>
      </c>
      <c r="AC1214" s="15">
        <v>0</v>
      </c>
      <c r="AD1214" s="41"/>
    </row>
    <row r="1215" spans="1:30" s="6" customFormat="1" ht="93.75" customHeight="1" x14ac:dyDescent="0.25">
      <c r="A1215" s="38" t="str">
        <f>IF(OR(D1215=0,D1215=""),"",COUNTA($D$806:D1215))</f>
        <v/>
      </c>
      <c r="B1215" s="38"/>
      <c r="C1215" s="39"/>
      <c r="D1215" s="15"/>
      <c r="E1215" s="40">
        <f>SUM(E1213:E1214)</f>
        <v>740.2</v>
      </c>
      <c r="F1215" s="40">
        <f t="shared" ref="F1215:G1215" si="1820">SUM(F1213:F1214)</f>
        <v>575.29999999999995</v>
      </c>
      <c r="G1215" s="40">
        <f t="shared" si="1820"/>
        <v>212.9</v>
      </c>
      <c r="H1215" s="9"/>
      <c r="I1215" s="9"/>
      <c r="J1215" s="9"/>
      <c r="K1215" s="9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9"/>
      <c r="X1215" s="40">
        <f t="shared" ref="X1215" si="1821">SUM(X1213:X1214)</f>
        <v>4028908.5999999996</v>
      </c>
      <c r="Y1215" s="40"/>
      <c r="Z1215" s="40">
        <f t="shared" ref="Z1215" si="1822">SUM(Z1213:Z1214)</f>
        <v>0</v>
      </c>
      <c r="AA1215" s="40">
        <f t="shared" ref="AA1215" si="1823">SUM(AA1213:AA1214)</f>
        <v>0</v>
      </c>
      <c r="AB1215" s="40">
        <f t="shared" ref="AB1215" si="1824">SUM(AB1213:AB1214)</f>
        <v>0</v>
      </c>
      <c r="AC1215" s="40">
        <f t="shared" ref="AC1215" si="1825">SUM(AC1213:AC1214)</f>
        <v>0</v>
      </c>
      <c r="AD1215" s="41"/>
    </row>
    <row r="1216" spans="1:30" s="6" customFormat="1" ht="93.75" customHeight="1" x14ac:dyDescent="0.25">
      <c r="A1216" s="38" t="str">
        <f>IF(OR(D1216=0,D1216=""),"",COUNTA($D$806:D1216))</f>
        <v/>
      </c>
      <c r="B1216" s="38"/>
      <c r="C1216" s="39" t="s">
        <v>2239</v>
      </c>
      <c r="D1216" s="15"/>
      <c r="E1216" s="40"/>
      <c r="F1216" s="40"/>
      <c r="G1216" s="40"/>
      <c r="H1216" s="9"/>
      <c r="I1216" s="9"/>
      <c r="J1216" s="9"/>
      <c r="K1216" s="9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9"/>
      <c r="X1216" s="40"/>
      <c r="Y1216" s="40"/>
      <c r="Z1216" s="40"/>
      <c r="AA1216" s="40"/>
      <c r="AB1216" s="40"/>
      <c r="AC1216" s="40"/>
      <c r="AD1216" s="41"/>
    </row>
    <row r="1217" spans="1:30" s="6" customFormat="1" ht="93.75" customHeight="1" x14ac:dyDescent="0.25">
      <c r="A1217" s="38">
        <f>IF(OR(D1217=0,D1217=""),"",COUNTA($D$806:D1217))</f>
        <v>364</v>
      </c>
      <c r="B1217" s="9" t="s">
        <v>2093</v>
      </c>
      <c r="C1217" s="11" t="s">
        <v>2094</v>
      </c>
      <c r="D1217" s="15">
        <v>1977</v>
      </c>
      <c r="E1217" s="12">
        <v>395.7</v>
      </c>
      <c r="F1217" s="12">
        <v>367.2</v>
      </c>
      <c r="G1217" s="12">
        <v>28.5</v>
      </c>
      <c r="H1217" s="9" t="s">
        <v>39</v>
      </c>
      <c r="I1217" s="9"/>
      <c r="J1217" s="9"/>
      <c r="K1217" s="9"/>
      <c r="L1217" s="12"/>
      <c r="M1217" s="12"/>
      <c r="N1217" s="12"/>
      <c r="O1217" s="12"/>
      <c r="P1217" s="12"/>
      <c r="Q1217" s="12"/>
      <c r="R1217" s="12">
        <f t="shared" ref="R1217:R1226" si="1826">5443*E1217</f>
        <v>2153795.1</v>
      </c>
      <c r="S1217" s="12"/>
      <c r="T1217" s="12"/>
      <c r="U1217" s="12"/>
      <c r="V1217" s="12"/>
      <c r="W1217" s="9"/>
      <c r="X1217" s="12">
        <f t="shared" ref="X1217:X1226" si="1827">L1217+M1217+N1217+O1217+P1217+Q1217+R1217+S1217+T1217+U1217+V1217+W1217</f>
        <v>2153795.1</v>
      </c>
      <c r="Y1217" s="9" t="s">
        <v>2245</v>
      </c>
      <c r="Z1217" s="15">
        <v>0</v>
      </c>
      <c r="AA1217" s="15">
        <v>0</v>
      </c>
      <c r="AB1217" s="15">
        <v>0</v>
      </c>
      <c r="AC1217" s="15">
        <v>0</v>
      </c>
      <c r="AD1217" s="41"/>
    </row>
    <row r="1218" spans="1:30" s="6" customFormat="1" ht="93.75" customHeight="1" x14ac:dyDescent="0.25">
      <c r="A1218" s="38">
        <f>IF(OR(D1218=0,D1218=""),"",COUNTA($D$806:D1218))</f>
        <v>365</v>
      </c>
      <c r="B1218" s="9" t="s">
        <v>2095</v>
      </c>
      <c r="C1218" s="11" t="s">
        <v>2096</v>
      </c>
      <c r="D1218" s="43">
        <v>1977</v>
      </c>
      <c r="E1218" s="44">
        <v>1125.8</v>
      </c>
      <c r="F1218" s="44">
        <v>1035.8</v>
      </c>
      <c r="G1218" s="12">
        <v>90</v>
      </c>
      <c r="H1218" s="9" t="s">
        <v>36</v>
      </c>
      <c r="I1218" s="9"/>
      <c r="J1218" s="9"/>
      <c r="K1218" s="9"/>
      <c r="L1218" s="12"/>
      <c r="M1218" s="12"/>
      <c r="N1218" s="12"/>
      <c r="O1218" s="12"/>
      <c r="P1218" s="12"/>
      <c r="Q1218" s="12"/>
      <c r="R1218" s="12">
        <f t="shared" si="1826"/>
        <v>6127729.3999999994</v>
      </c>
      <c r="S1218" s="12"/>
      <c r="T1218" s="12"/>
      <c r="U1218" s="12"/>
      <c r="V1218" s="12"/>
      <c r="W1218" s="12"/>
      <c r="X1218" s="12">
        <f t="shared" si="1827"/>
        <v>6127729.3999999994</v>
      </c>
      <c r="Y1218" s="9" t="s">
        <v>2245</v>
      </c>
      <c r="Z1218" s="15">
        <v>0</v>
      </c>
      <c r="AA1218" s="15">
        <v>0</v>
      </c>
      <c r="AB1218" s="15">
        <v>0</v>
      </c>
      <c r="AC1218" s="15">
        <v>0</v>
      </c>
      <c r="AD1218" s="41"/>
    </row>
    <row r="1219" spans="1:30" s="6" customFormat="1" ht="93.75" customHeight="1" x14ac:dyDescent="0.25">
      <c r="A1219" s="38">
        <f>IF(OR(D1219=0,D1219=""),"",COUNTA($D$806:D1219))</f>
        <v>366</v>
      </c>
      <c r="B1219" s="9" t="s">
        <v>2097</v>
      </c>
      <c r="C1219" s="11" t="s">
        <v>2098</v>
      </c>
      <c r="D1219" s="43">
        <v>1977</v>
      </c>
      <c r="E1219" s="44">
        <v>1244</v>
      </c>
      <c r="F1219" s="44">
        <v>1153.4000000000001</v>
      </c>
      <c r="G1219" s="12">
        <v>90.6</v>
      </c>
      <c r="H1219" s="9" t="s">
        <v>36</v>
      </c>
      <c r="I1219" s="9"/>
      <c r="J1219" s="9"/>
      <c r="K1219" s="9"/>
      <c r="L1219" s="12"/>
      <c r="M1219" s="12"/>
      <c r="N1219" s="12"/>
      <c r="O1219" s="12"/>
      <c r="P1219" s="12"/>
      <c r="Q1219" s="12"/>
      <c r="R1219" s="12">
        <f t="shared" si="1826"/>
        <v>6771092</v>
      </c>
      <c r="S1219" s="12"/>
      <c r="T1219" s="12"/>
      <c r="U1219" s="12"/>
      <c r="V1219" s="12"/>
      <c r="W1219" s="12"/>
      <c r="X1219" s="12">
        <f t="shared" si="1827"/>
        <v>6771092</v>
      </c>
      <c r="Y1219" s="9" t="s">
        <v>2245</v>
      </c>
      <c r="Z1219" s="15">
        <v>0</v>
      </c>
      <c r="AA1219" s="15">
        <v>0</v>
      </c>
      <c r="AB1219" s="15">
        <v>0</v>
      </c>
      <c r="AC1219" s="15">
        <v>0</v>
      </c>
      <c r="AD1219" s="41"/>
    </row>
    <row r="1220" spans="1:30" s="6" customFormat="1" ht="93.75" customHeight="1" x14ac:dyDescent="0.25">
      <c r="A1220" s="38">
        <f>IF(OR(D1220=0,D1220=""),"",COUNTA($D$806:D1220))</f>
        <v>367</v>
      </c>
      <c r="B1220" s="9" t="s">
        <v>2099</v>
      </c>
      <c r="C1220" s="11" t="s">
        <v>2100</v>
      </c>
      <c r="D1220" s="43">
        <v>1978</v>
      </c>
      <c r="E1220" s="44">
        <v>1509.3</v>
      </c>
      <c r="F1220" s="44">
        <v>1244.7</v>
      </c>
      <c r="G1220" s="12">
        <v>131.4</v>
      </c>
      <c r="H1220" s="9" t="s">
        <v>36</v>
      </c>
      <c r="I1220" s="9"/>
      <c r="J1220" s="9"/>
      <c r="K1220" s="9"/>
      <c r="L1220" s="12"/>
      <c r="M1220" s="12"/>
      <c r="N1220" s="12"/>
      <c r="O1220" s="12"/>
      <c r="P1220" s="12"/>
      <c r="Q1220" s="12"/>
      <c r="R1220" s="12">
        <f t="shared" si="1826"/>
        <v>8215119.8999999994</v>
      </c>
      <c r="S1220" s="12"/>
      <c r="T1220" s="12"/>
      <c r="U1220" s="12"/>
      <c r="V1220" s="12"/>
      <c r="W1220" s="12"/>
      <c r="X1220" s="12">
        <f t="shared" si="1827"/>
        <v>8215119.8999999994</v>
      </c>
      <c r="Y1220" s="9" t="s">
        <v>2245</v>
      </c>
      <c r="Z1220" s="15">
        <v>0</v>
      </c>
      <c r="AA1220" s="15">
        <v>0</v>
      </c>
      <c r="AB1220" s="15">
        <v>0</v>
      </c>
      <c r="AC1220" s="15">
        <v>0</v>
      </c>
      <c r="AD1220" s="41"/>
    </row>
    <row r="1221" spans="1:30" s="6" customFormat="1" ht="93.75" customHeight="1" x14ac:dyDescent="0.25">
      <c r="A1221" s="38">
        <f>IF(OR(D1221=0,D1221=""),"",COUNTA($D$806:D1221))</f>
        <v>368</v>
      </c>
      <c r="B1221" s="9" t="s">
        <v>2101</v>
      </c>
      <c r="C1221" s="11" t="s">
        <v>2102</v>
      </c>
      <c r="D1221" s="43">
        <v>1978</v>
      </c>
      <c r="E1221" s="44">
        <v>1541.1</v>
      </c>
      <c r="F1221" s="44">
        <v>1278.3</v>
      </c>
      <c r="G1221" s="12">
        <v>130.19999999999999</v>
      </c>
      <c r="H1221" s="9" t="s">
        <v>36</v>
      </c>
      <c r="I1221" s="9"/>
      <c r="J1221" s="9"/>
      <c r="K1221" s="9"/>
      <c r="L1221" s="12"/>
      <c r="M1221" s="12"/>
      <c r="N1221" s="12"/>
      <c r="O1221" s="12"/>
      <c r="P1221" s="12"/>
      <c r="Q1221" s="12"/>
      <c r="R1221" s="12">
        <f t="shared" si="1826"/>
        <v>8388207.2999999998</v>
      </c>
      <c r="S1221" s="12"/>
      <c r="T1221" s="12"/>
      <c r="U1221" s="12"/>
      <c r="V1221" s="12"/>
      <c r="W1221" s="12"/>
      <c r="X1221" s="12">
        <f t="shared" si="1827"/>
        <v>8388207.2999999998</v>
      </c>
      <c r="Y1221" s="9" t="s">
        <v>2245</v>
      </c>
      <c r="Z1221" s="15">
        <v>0</v>
      </c>
      <c r="AA1221" s="15">
        <v>0</v>
      </c>
      <c r="AB1221" s="15">
        <v>0</v>
      </c>
      <c r="AC1221" s="15">
        <v>0</v>
      </c>
      <c r="AD1221" s="41"/>
    </row>
    <row r="1222" spans="1:30" s="6" customFormat="1" ht="93.75" customHeight="1" x14ac:dyDescent="0.25">
      <c r="A1222" s="38">
        <f>IF(OR(D1222=0,D1222=""),"",COUNTA($D$806:D1222))</f>
        <v>369</v>
      </c>
      <c r="B1222" s="9" t="s">
        <v>2103</v>
      </c>
      <c r="C1222" s="11" t="s">
        <v>2104</v>
      </c>
      <c r="D1222" s="43">
        <v>1978</v>
      </c>
      <c r="E1222" s="44">
        <v>405.4</v>
      </c>
      <c r="F1222" s="44">
        <v>375.2</v>
      </c>
      <c r="G1222" s="12">
        <v>30.2</v>
      </c>
      <c r="H1222" s="9" t="s">
        <v>39</v>
      </c>
      <c r="I1222" s="9"/>
      <c r="J1222" s="9"/>
      <c r="K1222" s="9"/>
      <c r="L1222" s="12"/>
      <c r="M1222" s="12"/>
      <c r="N1222" s="12"/>
      <c r="O1222" s="12"/>
      <c r="P1222" s="12"/>
      <c r="Q1222" s="12"/>
      <c r="R1222" s="12">
        <f t="shared" si="1826"/>
        <v>2206592.1999999997</v>
      </c>
      <c r="S1222" s="12"/>
      <c r="T1222" s="12"/>
      <c r="U1222" s="12"/>
      <c r="V1222" s="12"/>
      <c r="W1222" s="12"/>
      <c r="X1222" s="12">
        <f t="shared" si="1827"/>
        <v>2206592.1999999997</v>
      </c>
      <c r="Y1222" s="9" t="s">
        <v>2245</v>
      </c>
      <c r="Z1222" s="15">
        <v>0</v>
      </c>
      <c r="AA1222" s="15">
        <v>0</v>
      </c>
      <c r="AB1222" s="15">
        <v>0</v>
      </c>
      <c r="AC1222" s="15">
        <v>0</v>
      </c>
      <c r="AD1222" s="41"/>
    </row>
    <row r="1223" spans="1:30" s="6" customFormat="1" ht="93.75" customHeight="1" x14ac:dyDescent="0.25">
      <c r="A1223" s="38">
        <f>IF(OR(D1223=0,D1223=""),"",COUNTA($D$806:D1223))</f>
        <v>370</v>
      </c>
      <c r="B1223" s="9" t="s">
        <v>2105</v>
      </c>
      <c r="C1223" s="11" t="s">
        <v>2106</v>
      </c>
      <c r="D1223" s="15">
        <v>1978</v>
      </c>
      <c r="E1223" s="12">
        <v>767.8</v>
      </c>
      <c r="F1223" s="12">
        <v>708</v>
      </c>
      <c r="G1223" s="12">
        <v>59.8</v>
      </c>
      <c r="H1223" s="9" t="s">
        <v>39</v>
      </c>
      <c r="I1223" s="9"/>
      <c r="J1223" s="9"/>
      <c r="K1223" s="9"/>
      <c r="L1223" s="12"/>
      <c r="M1223" s="12"/>
      <c r="N1223" s="12"/>
      <c r="O1223" s="12"/>
      <c r="P1223" s="12"/>
      <c r="Q1223" s="50"/>
      <c r="R1223" s="12">
        <f t="shared" si="1826"/>
        <v>4179135.4</v>
      </c>
      <c r="S1223" s="12"/>
      <c r="T1223" s="12"/>
      <c r="U1223" s="12"/>
      <c r="V1223" s="12"/>
      <c r="W1223" s="12"/>
      <c r="X1223" s="12">
        <f t="shared" si="1827"/>
        <v>4179135.4</v>
      </c>
      <c r="Y1223" s="9" t="s">
        <v>2245</v>
      </c>
      <c r="Z1223" s="15">
        <v>0</v>
      </c>
      <c r="AA1223" s="15">
        <v>0</v>
      </c>
      <c r="AB1223" s="15">
        <v>0</v>
      </c>
      <c r="AC1223" s="15">
        <v>0</v>
      </c>
      <c r="AD1223" s="41"/>
    </row>
    <row r="1224" spans="1:30" s="6" customFormat="1" ht="93.75" customHeight="1" x14ac:dyDescent="0.25">
      <c r="A1224" s="38">
        <f>IF(OR(D1224=0,D1224=""),"",COUNTA($D$806:D1224))</f>
        <v>371</v>
      </c>
      <c r="B1224" s="9" t="s">
        <v>2107</v>
      </c>
      <c r="C1224" s="11" t="s">
        <v>2108</v>
      </c>
      <c r="D1224" s="15">
        <v>1980</v>
      </c>
      <c r="E1224" s="12">
        <v>1169.9000000000001</v>
      </c>
      <c r="F1224" s="12">
        <v>1079</v>
      </c>
      <c r="G1224" s="12">
        <v>90.9</v>
      </c>
      <c r="H1224" s="9" t="s">
        <v>36</v>
      </c>
      <c r="I1224" s="9"/>
      <c r="J1224" s="9"/>
      <c r="K1224" s="9"/>
      <c r="L1224" s="12"/>
      <c r="M1224" s="12"/>
      <c r="N1224" s="12"/>
      <c r="O1224" s="12"/>
      <c r="P1224" s="12"/>
      <c r="Q1224" s="12"/>
      <c r="R1224" s="12">
        <f t="shared" si="1826"/>
        <v>6367765.7000000002</v>
      </c>
      <c r="S1224" s="12"/>
      <c r="T1224" s="12"/>
      <c r="U1224" s="12"/>
      <c r="V1224" s="12"/>
      <c r="W1224" s="12"/>
      <c r="X1224" s="12">
        <f t="shared" si="1827"/>
        <v>6367765.7000000002</v>
      </c>
      <c r="Y1224" s="9" t="s">
        <v>2245</v>
      </c>
      <c r="Z1224" s="15">
        <v>0</v>
      </c>
      <c r="AA1224" s="15">
        <v>0</v>
      </c>
      <c r="AB1224" s="15">
        <v>0</v>
      </c>
      <c r="AC1224" s="15">
        <v>0</v>
      </c>
      <c r="AD1224" s="41"/>
    </row>
    <row r="1225" spans="1:30" s="6" customFormat="1" ht="93.75" customHeight="1" x14ac:dyDescent="0.25">
      <c r="A1225" s="38">
        <f>IF(OR(D1225=0,D1225=""),"",COUNTA($D$806:D1225))</f>
        <v>372</v>
      </c>
      <c r="B1225" s="9" t="s">
        <v>2109</v>
      </c>
      <c r="C1225" s="11" t="s">
        <v>2110</v>
      </c>
      <c r="D1225" s="15">
        <v>1980</v>
      </c>
      <c r="E1225" s="12">
        <v>1154.9000000000001</v>
      </c>
      <c r="F1225" s="12">
        <v>1067.9000000000001</v>
      </c>
      <c r="G1225" s="12">
        <v>87</v>
      </c>
      <c r="H1225" s="9" t="s">
        <v>36</v>
      </c>
      <c r="I1225" s="9"/>
      <c r="J1225" s="9"/>
      <c r="K1225" s="9"/>
      <c r="L1225" s="12"/>
      <c r="M1225" s="12"/>
      <c r="N1225" s="12"/>
      <c r="O1225" s="12"/>
      <c r="P1225" s="12"/>
      <c r="Q1225" s="12"/>
      <c r="R1225" s="12">
        <f t="shared" si="1826"/>
        <v>6286120.7000000002</v>
      </c>
      <c r="S1225" s="12"/>
      <c r="T1225" s="12"/>
      <c r="U1225" s="12"/>
      <c r="V1225" s="12"/>
      <c r="W1225" s="9"/>
      <c r="X1225" s="12">
        <f t="shared" si="1827"/>
        <v>6286120.7000000002</v>
      </c>
      <c r="Y1225" s="9" t="s">
        <v>2245</v>
      </c>
      <c r="Z1225" s="15">
        <v>0</v>
      </c>
      <c r="AA1225" s="15">
        <v>0</v>
      </c>
      <c r="AB1225" s="15">
        <v>0</v>
      </c>
      <c r="AC1225" s="15">
        <v>0</v>
      </c>
      <c r="AD1225" s="41"/>
    </row>
    <row r="1226" spans="1:30" s="6" customFormat="1" ht="93.75" customHeight="1" x14ac:dyDescent="0.25">
      <c r="A1226" s="38">
        <f>IF(OR(D1226=0,D1226=""),"",COUNTA($D$806:D1226))</f>
        <v>373</v>
      </c>
      <c r="B1226" s="9" t="s">
        <v>2111</v>
      </c>
      <c r="C1226" s="11" t="s">
        <v>2112</v>
      </c>
      <c r="D1226" s="15">
        <v>1981</v>
      </c>
      <c r="E1226" s="12">
        <v>1242.0999999999999</v>
      </c>
      <c r="F1226" s="12">
        <v>1146</v>
      </c>
      <c r="G1226" s="12">
        <v>96.1</v>
      </c>
      <c r="H1226" s="9" t="s">
        <v>36</v>
      </c>
      <c r="I1226" s="9"/>
      <c r="J1226" s="9"/>
      <c r="K1226" s="9"/>
      <c r="L1226" s="12">
        <f t="shared" ref="L1226" si="1828">741*E1226</f>
        <v>920396.1</v>
      </c>
      <c r="M1226" s="12"/>
      <c r="N1226" s="12">
        <f t="shared" ref="N1226" si="1829">754*E1226</f>
        <v>936543.39999999991</v>
      </c>
      <c r="O1226" s="12">
        <f t="shared" ref="O1226" si="1830">681*E1226</f>
        <v>845870.1</v>
      </c>
      <c r="P1226" s="12">
        <f>576*E1226</f>
        <v>715449.6</v>
      </c>
      <c r="Q1226" s="12"/>
      <c r="R1226" s="12">
        <f t="shared" si="1826"/>
        <v>6760750.2999999998</v>
      </c>
      <c r="S1226" s="12">
        <f t="shared" ref="S1226" si="1831">190*E1226</f>
        <v>235998.99999999997</v>
      </c>
      <c r="T1226" s="12">
        <f t="shared" ref="T1226" si="1832">4818*E1226</f>
        <v>5984437.7999999998</v>
      </c>
      <c r="U1226" s="12">
        <f t="shared" ref="U1226" si="1833">185*E1226</f>
        <v>229788.49999999997</v>
      </c>
      <c r="V1226" s="12">
        <f>34*E1226</f>
        <v>42231.399999999994</v>
      </c>
      <c r="W1226" s="12">
        <f t="shared" ref="W1226" si="1834">(L1226+M1226+N1226+O1226+P1226+Q1226+R1226+S1226+T1226+U1226)*0.0214</f>
        <v>355865.62472000002</v>
      </c>
      <c r="X1226" s="12">
        <f t="shared" si="1827"/>
        <v>17027331.824720003</v>
      </c>
      <c r="Y1226" s="9" t="s">
        <v>2245</v>
      </c>
      <c r="Z1226" s="15">
        <v>0</v>
      </c>
      <c r="AA1226" s="15">
        <v>0</v>
      </c>
      <c r="AB1226" s="15">
        <v>0</v>
      </c>
      <c r="AC1226" s="15">
        <v>0</v>
      </c>
      <c r="AD1226" s="41"/>
    </row>
    <row r="1227" spans="1:30" s="6" customFormat="1" ht="93.75" customHeight="1" x14ac:dyDescent="0.25">
      <c r="A1227" s="38" t="str">
        <f>IF(OR(D1227=0,D1227=""),"",COUNTA($D$806:D1227))</f>
        <v/>
      </c>
      <c r="B1227" s="38"/>
      <c r="C1227" s="39"/>
      <c r="D1227" s="15"/>
      <c r="E1227" s="40">
        <f>SUM(E1217:E1226)</f>
        <v>10556</v>
      </c>
      <c r="F1227" s="40">
        <f t="shared" ref="F1227:G1227" si="1835">SUM(F1217:F1226)</f>
        <v>9455.5</v>
      </c>
      <c r="G1227" s="40">
        <f t="shared" si="1835"/>
        <v>834.69999999999993</v>
      </c>
      <c r="H1227" s="9"/>
      <c r="I1227" s="9"/>
      <c r="J1227" s="9"/>
      <c r="K1227" s="9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9"/>
      <c r="X1227" s="40">
        <f t="shared" ref="X1227" si="1836">SUM(X1217:X1226)</f>
        <v>67722889.524720013</v>
      </c>
      <c r="Y1227" s="40"/>
      <c r="Z1227" s="40">
        <f t="shared" ref="Z1227" si="1837">SUM(Z1217:Z1226)</f>
        <v>0</v>
      </c>
      <c r="AA1227" s="40">
        <f t="shared" ref="AA1227" si="1838">SUM(AA1217:AA1226)</f>
        <v>0</v>
      </c>
      <c r="AB1227" s="40">
        <f t="shared" ref="AB1227" si="1839">SUM(AB1217:AB1226)</f>
        <v>0</v>
      </c>
      <c r="AC1227" s="40">
        <f t="shared" ref="AC1227" si="1840">SUM(AC1217:AC1226)</f>
        <v>0</v>
      </c>
      <c r="AD1227" s="41"/>
    </row>
    <row r="1228" spans="1:30" s="6" customFormat="1" ht="93.75" customHeight="1" x14ac:dyDescent="0.25">
      <c r="A1228" s="38" t="str">
        <f>IF(OR(D1228=0,D1228=""),"",COUNTA($D$806:D1228))</f>
        <v/>
      </c>
      <c r="B1228" s="38"/>
      <c r="C1228" s="39" t="s">
        <v>2217</v>
      </c>
      <c r="D1228" s="15"/>
      <c r="E1228" s="12"/>
      <c r="F1228" s="12"/>
      <c r="G1228" s="12"/>
      <c r="H1228" s="9"/>
      <c r="I1228" s="9"/>
      <c r="J1228" s="9"/>
      <c r="K1228" s="9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9"/>
      <c r="X1228" s="12"/>
      <c r="Y1228" s="12"/>
      <c r="Z1228" s="12"/>
      <c r="AA1228" s="12"/>
      <c r="AB1228" s="12"/>
      <c r="AC1228" s="12"/>
      <c r="AD1228" s="41"/>
    </row>
    <row r="1229" spans="1:30" s="6" customFormat="1" ht="93.75" customHeight="1" x14ac:dyDescent="0.25">
      <c r="A1229" s="38">
        <f>IF(OR(D1229=0,D1229=""),"",COUNTA($D$806:D1229))</f>
        <v>374</v>
      </c>
      <c r="B1229" s="9" t="s">
        <v>2113</v>
      </c>
      <c r="C1229" s="11" t="s">
        <v>2114</v>
      </c>
      <c r="D1229" s="15">
        <v>1978</v>
      </c>
      <c r="E1229" s="12">
        <v>768.2</v>
      </c>
      <c r="F1229" s="12">
        <v>707.2</v>
      </c>
      <c r="G1229" s="12">
        <v>61</v>
      </c>
      <c r="H1229" s="9" t="s">
        <v>39</v>
      </c>
      <c r="I1229" s="9"/>
      <c r="J1229" s="9"/>
      <c r="K1229" s="9"/>
      <c r="L1229" s="12"/>
      <c r="M1229" s="12"/>
      <c r="N1229" s="12"/>
      <c r="O1229" s="12"/>
      <c r="P1229" s="12"/>
      <c r="Q1229" s="12"/>
      <c r="R1229" s="12">
        <f t="shared" ref="R1229:R1231" si="1841">5443*E1229</f>
        <v>4181312.6</v>
      </c>
      <c r="S1229" s="12"/>
      <c r="T1229" s="12"/>
      <c r="U1229" s="12"/>
      <c r="V1229" s="12"/>
      <c r="W1229" s="12"/>
      <c r="X1229" s="12">
        <f t="shared" ref="X1229:X1231" si="1842">L1229+M1229+N1229+O1229+P1229+Q1229+R1229+S1229+T1229+U1229+V1229+W1229</f>
        <v>4181312.6</v>
      </c>
      <c r="Y1229" s="9" t="s">
        <v>2245</v>
      </c>
      <c r="Z1229" s="15">
        <v>0</v>
      </c>
      <c r="AA1229" s="15">
        <v>0</v>
      </c>
      <c r="AB1229" s="15">
        <v>0</v>
      </c>
      <c r="AC1229" s="15">
        <v>0</v>
      </c>
      <c r="AD1229" s="41"/>
    </row>
    <row r="1230" spans="1:30" s="6" customFormat="1" ht="93.75" customHeight="1" x14ac:dyDescent="0.25">
      <c r="A1230" s="38">
        <f>IF(OR(D1230=0,D1230=""),"",COUNTA($D$806:D1230))</f>
        <v>375</v>
      </c>
      <c r="B1230" s="9" t="s">
        <v>2115</v>
      </c>
      <c r="C1230" s="11" t="s">
        <v>2116</v>
      </c>
      <c r="D1230" s="15">
        <v>1980</v>
      </c>
      <c r="E1230" s="12">
        <v>983.3</v>
      </c>
      <c r="F1230" s="12">
        <v>728</v>
      </c>
      <c r="G1230" s="12">
        <v>255.2</v>
      </c>
      <c r="H1230" s="9" t="s">
        <v>39</v>
      </c>
      <c r="I1230" s="9"/>
      <c r="J1230" s="9"/>
      <c r="K1230" s="9"/>
      <c r="L1230" s="12"/>
      <c r="M1230" s="12"/>
      <c r="N1230" s="12"/>
      <c r="O1230" s="12"/>
      <c r="P1230" s="12"/>
      <c r="Q1230" s="12"/>
      <c r="R1230" s="12">
        <f t="shared" si="1841"/>
        <v>5352101.8999999994</v>
      </c>
      <c r="S1230" s="12"/>
      <c r="T1230" s="12"/>
      <c r="U1230" s="12"/>
      <c r="V1230" s="12"/>
      <c r="W1230" s="12"/>
      <c r="X1230" s="12">
        <f t="shared" si="1842"/>
        <v>5352101.8999999994</v>
      </c>
      <c r="Y1230" s="9" t="s">
        <v>2245</v>
      </c>
      <c r="Z1230" s="15">
        <v>0</v>
      </c>
      <c r="AA1230" s="15">
        <v>0</v>
      </c>
      <c r="AB1230" s="15">
        <v>0</v>
      </c>
      <c r="AC1230" s="15">
        <v>0</v>
      </c>
      <c r="AD1230" s="41"/>
    </row>
    <row r="1231" spans="1:30" s="6" customFormat="1" ht="93.75" customHeight="1" x14ac:dyDescent="0.25">
      <c r="A1231" s="38">
        <f>IF(OR(D1231=0,D1231=""),"",COUNTA($D$806:D1231))</f>
        <v>376</v>
      </c>
      <c r="B1231" s="9" t="s">
        <v>2117</v>
      </c>
      <c r="C1231" s="11" t="s">
        <v>2118</v>
      </c>
      <c r="D1231" s="15">
        <v>1990</v>
      </c>
      <c r="E1231" s="12">
        <v>456.2</v>
      </c>
      <c r="F1231" s="12">
        <v>376.2</v>
      </c>
      <c r="G1231" s="12">
        <v>80</v>
      </c>
      <c r="H1231" s="9" t="s">
        <v>39</v>
      </c>
      <c r="I1231" s="9"/>
      <c r="J1231" s="9"/>
      <c r="K1231" s="9"/>
      <c r="L1231" s="12"/>
      <c r="M1231" s="12"/>
      <c r="N1231" s="12"/>
      <c r="O1231" s="12"/>
      <c r="P1231" s="12"/>
      <c r="Q1231" s="12"/>
      <c r="R1231" s="12">
        <f t="shared" si="1841"/>
        <v>2483096.6</v>
      </c>
      <c r="S1231" s="12"/>
      <c r="T1231" s="12"/>
      <c r="U1231" s="12"/>
      <c r="V1231" s="12"/>
      <c r="W1231" s="9"/>
      <c r="X1231" s="12">
        <f t="shared" si="1842"/>
        <v>2483096.6</v>
      </c>
      <c r="Y1231" s="9" t="s">
        <v>2245</v>
      </c>
      <c r="Z1231" s="15">
        <v>0</v>
      </c>
      <c r="AA1231" s="15">
        <v>0</v>
      </c>
      <c r="AB1231" s="15">
        <v>0</v>
      </c>
      <c r="AC1231" s="15">
        <v>0</v>
      </c>
      <c r="AD1231" s="41"/>
    </row>
    <row r="1232" spans="1:30" s="6" customFormat="1" ht="93.75" customHeight="1" x14ac:dyDescent="0.25">
      <c r="A1232" s="38" t="str">
        <f>IF(OR(D1232=0,D1232=""),"",COUNTA($D$806:D1232))</f>
        <v/>
      </c>
      <c r="B1232" s="38"/>
      <c r="C1232" s="39"/>
      <c r="D1232" s="15"/>
      <c r="E1232" s="40">
        <f>SUM(E1229:E1231)</f>
        <v>2207.6999999999998</v>
      </c>
      <c r="F1232" s="40">
        <f t="shared" ref="F1232:G1232" si="1843">SUM(F1229:F1231)</f>
        <v>1811.4</v>
      </c>
      <c r="G1232" s="40">
        <f t="shared" si="1843"/>
        <v>396.2</v>
      </c>
      <c r="H1232" s="9"/>
      <c r="I1232" s="9"/>
      <c r="J1232" s="9"/>
      <c r="K1232" s="9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9"/>
      <c r="X1232" s="40">
        <f t="shared" ref="X1232" si="1844">SUM(X1229:X1231)</f>
        <v>12016511.1</v>
      </c>
      <c r="Y1232" s="40"/>
      <c r="Z1232" s="40">
        <f t="shared" ref="Z1232" si="1845">SUM(Z1229:Z1231)</f>
        <v>0</v>
      </c>
      <c r="AA1232" s="40">
        <f t="shared" ref="AA1232" si="1846">SUM(AA1229:AA1231)</f>
        <v>0</v>
      </c>
      <c r="AB1232" s="40">
        <f t="shared" ref="AB1232" si="1847">SUM(AB1229:AB1231)</f>
        <v>0</v>
      </c>
      <c r="AC1232" s="40">
        <f t="shared" ref="AC1232" si="1848">SUM(AC1229:AC1231)</f>
        <v>0</v>
      </c>
      <c r="AD1232" s="41"/>
    </row>
    <row r="1233" spans="1:30" s="6" customFormat="1" ht="93.75" customHeight="1" x14ac:dyDescent="0.25">
      <c r="A1233" s="38" t="str">
        <f>IF(OR(D1233=0,D1233=""),"",COUNTA($D$806:D1233))</f>
        <v/>
      </c>
      <c r="B1233" s="38"/>
      <c r="C1233" s="39" t="s">
        <v>2240</v>
      </c>
      <c r="D1233" s="15"/>
      <c r="E1233" s="40"/>
      <c r="F1233" s="40"/>
      <c r="G1233" s="40"/>
      <c r="H1233" s="9"/>
      <c r="I1233" s="9"/>
      <c r="J1233" s="9"/>
      <c r="K1233" s="9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9"/>
      <c r="X1233" s="40"/>
      <c r="Y1233" s="40"/>
      <c r="Z1233" s="40"/>
      <c r="AA1233" s="40"/>
      <c r="AB1233" s="40"/>
      <c r="AC1233" s="40"/>
      <c r="AD1233" s="41"/>
    </row>
    <row r="1234" spans="1:30" s="6" customFormat="1" ht="93.75" customHeight="1" x14ac:dyDescent="0.25">
      <c r="A1234" s="38">
        <f>IF(OR(D1234=0,D1234=""),"",COUNTA($D$806:D1234))</f>
        <v>377</v>
      </c>
      <c r="B1234" s="9" t="s">
        <v>2119</v>
      </c>
      <c r="C1234" s="11" t="s">
        <v>2120</v>
      </c>
      <c r="D1234" s="15">
        <v>1976</v>
      </c>
      <c r="E1234" s="12">
        <v>402.4</v>
      </c>
      <c r="F1234" s="12">
        <v>358.1</v>
      </c>
      <c r="G1234" s="12">
        <v>327.8</v>
      </c>
      <c r="H1234" s="9" t="s">
        <v>39</v>
      </c>
      <c r="I1234" s="9"/>
      <c r="J1234" s="9"/>
      <c r="K1234" s="9"/>
      <c r="L1234" s="12"/>
      <c r="M1234" s="12"/>
      <c r="N1234" s="12"/>
      <c r="O1234" s="12"/>
      <c r="P1234" s="12"/>
      <c r="Q1234" s="12"/>
      <c r="R1234" s="12">
        <f t="shared" ref="R1234:R1238" si="1849">5443*E1234</f>
        <v>2190263.1999999997</v>
      </c>
      <c r="S1234" s="12"/>
      <c r="T1234" s="12"/>
      <c r="U1234" s="12"/>
      <c r="V1234" s="12"/>
      <c r="W1234" s="9"/>
      <c r="X1234" s="12">
        <f t="shared" ref="X1234:X1239" si="1850">L1234+M1234+N1234+O1234+P1234+Q1234+R1234+S1234+T1234+U1234+V1234+W1234</f>
        <v>2190263.1999999997</v>
      </c>
      <c r="Y1234" s="9" t="s">
        <v>2245</v>
      </c>
      <c r="Z1234" s="15">
        <v>0</v>
      </c>
      <c r="AA1234" s="15">
        <v>0</v>
      </c>
      <c r="AB1234" s="15">
        <v>0</v>
      </c>
      <c r="AC1234" s="15">
        <v>0</v>
      </c>
      <c r="AD1234" s="41"/>
    </row>
    <row r="1235" spans="1:30" s="6" customFormat="1" ht="93.75" customHeight="1" x14ac:dyDescent="0.25">
      <c r="A1235" s="38">
        <f>IF(OR(D1235=0,D1235=""),"",COUNTA($D$806:D1235))</f>
        <v>378</v>
      </c>
      <c r="B1235" s="9" t="s">
        <v>2121</v>
      </c>
      <c r="C1235" s="11" t="s">
        <v>2122</v>
      </c>
      <c r="D1235" s="52">
        <v>1976</v>
      </c>
      <c r="E1235" s="50">
        <v>738.3</v>
      </c>
      <c r="F1235" s="50">
        <v>717.8</v>
      </c>
      <c r="G1235" s="50">
        <v>558.79999999999995</v>
      </c>
      <c r="H1235" s="9" t="s">
        <v>39</v>
      </c>
      <c r="I1235" s="9"/>
      <c r="J1235" s="9"/>
      <c r="K1235" s="9"/>
      <c r="L1235" s="12"/>
      <c r="M1235" s="12"/>
      <c r="N1235" s="12"/>
      <c r="O1235" s="12"/>
      <c r="P1235" s="12"/>
      <c r="Q1235" s="12"/>
      <c r="R1235" s="12">
        <f t="shared" si="1849"/>
        <v>4018566.9</v>
      </c>
      <c r="S1235" s="12"/>
      <c r="T1235" s="12"/>
      <c r="U1235" s="12"/>
      <c r="V1235" s="12"/>
      <c r="W1235" s="12"/>
      <c r="X1235" s="12">
        <f t="shared" si="1850"/>
        <v>4018566.9</v>
      </c>
      <c r="Y1235" s="9" t="s">
        <v>2245</v>
      </c>
      <c r="Z1235" s="15">
        <v>0</v>
      </c>
      <c r="AA1235" s="15">
        <v>0</v>
      </c>
      <c r="AB1235" s="15">
        <v>0</v>
      </c>
      <c r="AC1235" s="15">
        <v>0</v>
      </c>
      <c r="AD1235" s="41"/>
    </row>
    <row r="1236" spans="1:30" s="6" customFormat="1" ht="93.75" customHeight="1" x14ac:dyDescent="0.25">
      <c r="A1236" s="38">
        <f>IF(OR(D1236=0,D1236=""),"",COUNTA($D$806:D1236))</f>
        <v>379</v>
      </c>
      <c r="B1236" s="9" t="s">
        <v>2123</v>
      </c>
      <c r="C1236" s="11" t="s">
        <v>2124</v>
      </c>
      <c r="D1236" s="52">
        <v>1976</v>
      </c>
      <c r="E1236" s="12">
        <v>740.8</v>
      </c>
      <c r="F1236" s="12">
        <v>683.5</v>
      </c>
      <c r="G1236" s="12">
        <v>558.29999999999995</v>
      </c>
      <c r="H1236" s="51" t="s">
        <v>39</v>
      </c>
      <c r="I1236" s="51"/>
      <c r="J1236" s="51"/>
      <c r="K1236" s="51"/>
      <c r="L1236" s="12"/>
      <c r="M1236" s="12"/>
      <c r="N1236" s="12"/>
      <c r="O1236" s="12"/>
      <c r="P1236" s="12"/>
      <c r="Q1236" s="12"/>
      <c r="R1236" s="12">
        <f t="shared" si="1849"/>
        <v>4032174.4</v>
      </c>
      <c r="S1236" s="12"/>
      <c r="T1236" s="12"/>
      <c r="U1236" s="12"/>
      <c r="V1236" s="12"/>
      <c r="W1236" s="9"/>
      <c r="X1236" s="12">
        <f t="shared" si="1850"/>
        <v>4032174.4</v>
      </c>
      <c r="Y1236" s="9" t="s">
        <v>2245</v>
      </c>
      <c r="Z1236" s="15">
        <v>0</v>
      </c>
      <c r="AA1236" s="15">
        <v>0</v>
      </c>
      <c r="AB1236" s="15">
        <v>0</v>
      </c>
      <c r="AC1236" s="15">
        <v>0</v>
      </c>
      <c r="AD1236" s="41"/>
    </row>
    <row r="1237" spans="1:30" s="6" customFormat="1" ht="93.75" customHeight="1" x14ac:dyDescent="0.25">
      <c r="A1237" s="38">
        <f>IF(OR(D1237=0,D1237=""),"",COUNTA($D$806:D1237))</f>
        <v>380</v>
      </c>
      <c r="B1237" s="9" t="s">
        <v>2125</v>
      </c>
      <c r="C1237" s="11" t="s">
        <v>2126</v>
      </c>
      <c r="D1237" s="52">
        <v>1976</v>
      </c>
      <c r="E1237" s="50">
        <v>1152.2</v>
      </c>
      <c r="F1237" s="50">
        <v>1058.8</v>
      </c>
      <c r="G1237" s="50">
        <v>599.4</v>
      </c>
      <c r="H1237" s="51" t="s">
        <v>36</v>
      </c>
      <c r="I1237" s="51"/>
      <c r="J1237" s="51"/>
      <c r="K1237" s="51"/>
      <c r="L1237" s="12"/>
      <c r="M1237" s="12"/>
      <c r="N1237" s="12"/>
      <c r="O1237" s="12"/>
      <c r="P1237" s="12"/>
      <c r="Q1237" s="12"/>
      <c r="R1237" s="12">
        <f t="shared" si="1849"/>
        <v>6271424.6000000006</v>
      </c>
      <c r="S1237" s="12"/>
      <c r="T1237" s="12"/>
      <c r="U1237" s="12"/>
      <c r="V1237" s="12"/>
      <c r="W1237" s="9"/>
      <c r="X1237" s="12">
        <f t="shared" si="1850"/>
        <v>6271424.6000000006</v>
      </c>
      <c r="Y1237" s="9" t="s">
        <v>2245</v>
      </c>
      <c r="Z1237" s="15">
        <v>0</v>
      </c>
      <c r="AA1237" s="15">
        <v>0</v>
      </c>
      <c r="AB1237" s="15">
        <v>0</v>
      </c>
      <c r="AC1237" s="15">
        <v>0</v>
      </c>
      <c r="AD1237" s="41"/>
    </row>
    <row r="1238" spans="1:30" s="6" customFormat="1" ht="93.75" customHeight="1" x14ac:dyDescent="0.25">
      <c r="A1238" s="38">
        <f>IF(OR(D1238=0,D1238=""),"",COUNTA($D$806:D1238))</f>
        <v>381</v>
      </c>
      <c r="B1238" s="9" t="s">
        <v>2127</v>
      </c>
      <c r="C1238" s="11" t="s">
        <v>2128</v>
      </c>
      <c r="D1238" s="15">
        <v>1977</v>
      </c>
      <c r="E1238" s="12">
        <v>829.4</v>
      </c>
      <c r="F1238" s="12">
        <v>712</v>
      </c>
      <c r="G1238" s="12">
        <v>625.79999999999995</v>
      </c>
      <c r="H1238" s="9" t="s">
        <v>39</v>
      </c>
      <c r="I1238" s="9"/>
      <c r="J1238" s="9"/>
      <c r="K1238" s="9"/>
      <c r="L1238" s="12"/>
      <c r="M1238" s="12"/>
      <c r="N1238" s="12"/>
      <c r="O1238" s="12"/>
      <c r="P1238" s="12"/>
      <c r="Q1238" s="12"/>
      <c r="R1238" s="12">
        <f t="shared" si="1849"/>
        <v>4514424.2</v>
      </c>
      <c r="S1238" s="12"/>
      <c r="T1238" s="12"/>
      <c r="U1238" s="12"/>
      <c r="V1238" s="12"/>
      <c r="W1238" s="12"/>
      <c r="X1238" s="12">
        <f t="shared" si="1850"/>
        <v>4514424.2</v>
      </c>
      <c r="Y1238" s="9" t="s">
        <v>2245</v>
      </c>
      <c r="Z1238" s="15">
        <v>0</v>
      </c>
      <c r="AA1238" s="15">
        <v>0</v>
      </c>
      <c r="AB1238" s="15">
        <v>0</v>
      </c>
      <c r="AC1238" s="15">
        <v>0</v>
      </c>
      <c r="AD1238" s="41"/>
    </row>
    <row r="1239" spans="1:30" s="6" customFormat="1" ht="93.75" customHeight="1" x14ac:dyDescent="0.25">
      <c r="A1239" s="38">
        <f>IF(OR(D1239=0,D1239=""),"",COUNTA($D$806:D1239))</f>
        <v>382</v>
      </c>
      <c r="B1239" s="9" t="s">
        <v>2129</v>
      </c>
      <c r="C1239" s="11" t="s">
        <v>2130</v>
      </c>
      <c r="D1239" s="15">
        <v>1981</v>
      </c>
      <c r="E1239" s="12">
        <v>5424.9</v>
      </c>
      <c r="F1239" s="12">
        <v>4323</v>
      </c>
      <c r="G1239" s="12">
        <v>1531.2</v>
      </c>
      <c r="H1239" s="9" t="s">
        <v>48</v>
      </c>
      <c r="I1239" s="9"/>
      <c r="J1239" s="9"/>
      <c r="K1239" s="9"/>
      <c r="L1239" s="12"/>
      <c r="M1239" s="12"/>
      <c r="N1239" s="12"/>
      <c r="O1239" s="12"/>
      <c r="P1239" s="12"/>
      <c r="Q1239" s="12"/>
      <c r="R1239" s="12">
        <f>2340*E1239</f>
        <v>12694266</v>
      </c>
      <c r="S1239" s="12"/>
      <c r="T1239" s="12"/>
      <c r="U1239" s="12"/>
      <c r="V1239" s="12"/>
      <c r="W1239" s="12"/>
      <c r="X1239" s="12">
        <f t="shared" si="1850"/>
        <v>12694266</v>
      </c>
      <c r="Y1239" s="9" t="s">
        <v>2245</v>
      </c>
      <c r="Z1239" s="15">
        <v>0</v>
      </c>
      <c r="AA1239" s="15">
        <v>0</v>
      </c>
      <c r="AB1239" s="15">
        <v>0</v>
      </c>
      <c r="AC1239" s="15">
        <v>0</v>
      </c>
      <c r="AD1239" s="41"/>
    </row>
    <row r="1240" spans="1:30" s="6" customFormat="1" ht="93.75" customHeight="1" x14ac:dyDescent="0.25">
      <c r="A1240" s="38" t="str">
        <f>IF(OR(D1240=0,D1240=""),"",COUNTA($D$806:D1240))</f>
        <v/>
      </c>
      <c r="B1240" s="9"/>
      <c r="C1240" s="39"/>
      <c r="D1240" s="15"/>
      <c r="E1240" s="40">
        <f>SUM(E1234:E1239)</f>
        <v>9288</v>
      </c>
      <c r="F1240" s="40">
        <f t="shared" ref="F1240:G1240" si="1851">SUM(F1234:F1239)</f>
        <v>7853.2</v>
      </c>
      <c r="G1240" s="40">
        <f t="shared" si="1851"/>
        <v>4201.2999999999993</v>
      </c>
      <c r="H1240" s="9"/>
      <c r="I1240" s="9"/>
      <c r="J1240" s="9"/>
      <c r="K1240" s="9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40">
        <f t="shared" ref="X1240" si="1852">SUM(X1234:X1239)</f>
        <v>33721119.299999997</v>
      </c>
      <c r="Y1240" s="40"/>
      <c r="Z1240" s="40">
        <f t="shared" ref="Z1240" si="1853">SUM(Z1234:Z1239)</f>
        <v>0</v>
      </c>
      <c r="AA1240" s="40">
        <f t="shared" ref="AA1240" si="1854">SUM(AA1234:AA1239)</f>
        <v>0</v>
      </c>
      <c r="AB1240" s="40">
        <f t="shared" ref="AB1240" si="1855">SUM(AB1234:AB1239)</f>
        <v>0</v>
      </c>
      <c r="AC1240" s="40">
        <f t="shared" ref="AC1240" si="1856">SUM(AC1234:AC1239)</f>
        <v>0</v>
      </c>
      <c r="AD1240" s="41"/>
    </row>
    <row r="1241" spans="1:30" s="6" customFormat="1" ht="93.75" customHeight="1" x14ac:dyDescent="0.25">
      <c r="A1241" s="38" t="str">
        <f>IF(OR(D1241=0,D1241=""),"",COUNTA($D$806:D1241))</f>
        <v/>
      </c>
      <c r="B1241" s="9"/>
      <c r="C1241" s="39" t="s">
        <v>2241</v>
      </c>
      <c r="D1241" s="15"/>
      <c r="E1241" s="12"/>
      <c r="F1241" s="12"/>
      <c r="G1241" s="12"/>
      <c r="H1241" s="9"/>
      <c r="I1241" s="9"/>
      <c r="J1241" s="9"/>
      <c r="K1241" s="9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41"/>
    </row>
    <row r="1242" spans="1:30" s="6" customFormat="1" ht="93.75" customHeight="1" x14ac:dyDescent="0.25">
      <c r="A1242" s="38">
        <f>IF(OR(D1242=0,D1242=""),"",COUNTA($D$806:D1242))</f>
        <v>383</v>
      </c>
      <c r="B1242" s="9" t="s">
        <v>2131</v>
      </c>
      <c r="C1242" s="11" t="s">
        <v>2132</v>
      </c>
      <c r="D1242" s="15">
        <v>1978</v>
      </c>
      <c r="E1242" s="12">
        <v>781.4</v>
      </c>
      <c r="F1242" s="12">
        <v>723.4</v>
      </c>
      <c r="G1242" s="12">
        <v>0</v>
      </c>
      <c r="H1242" s="9" t="s">
        <v>39</v>
      </c>
      <c r="I1242" s="9"/>
      <c r="J1242" s="9"/>
      <c r="K1242" s="9"/>
      <c r="L1242" s="12"/>
      <c r="M1242" s="12"/>
      <c r="N1242" s="12"/>
      <c r="O1242" s="12"/>
      <c r="P1242" s="12"/>
      <c r="Q1242" s="12"/>
      <c r="R1242" s="12">
        <f t="shared" ref="R1242:R1243" si="1857">5443*E1242</f>
        <v>4253160.2</v>
      </c>
      <c r="S1242" s="12"/>
      <c r="T1242" s="12"/>
      <c r="U1242" s="12"/>
      <c r="V1242" s="12"/>
      <c r="W1242" s="12"/>
      <c r="X1242" s="12">
        <f t="shared" ref="X1242:X1243" si="1858">L1242+M1242+N1242+O1242+P1242+Q1242+R1242+S1242+T1242+U1242+V1242+W1242</f>
        <v>4253160.2</v>
      </c>
      <c r="Y1242" s="9" t="s">
        <v>2245</v>
      </c>
      <c r="Z1242" s="15">
        <v>0</v>
      </c>
      <c r="AA1242" s="15">
        <v>0</v>
      </c>
      <c r="AB1242" s="15">
        <v>0</v>
      </c>
      <c r="AC1242" s="15">
        <v>0</v>
      </c>
      <c r="AD1242" s="41"/>
    </row>
    <row r="1243" spans="1:30" s="6" customFormat="1" ht="93.75" customHeight="1" x14ac:dyDescent="0.25">
      <c r="A1243" s="38">
        <f>IF(OR(D1243=0,D1243=""),"",COUNTA($D$806:D1243))</f>
        <v>384</v>
      </c>
      <c r="B1243" s="9" t="s">
        <v>2133</v>
      </c>
      <c r="C1243" s="11" t="s">
        <v>2134</v>
      </c>
      <c r="D1243" s="15">
        <v>1979</v>
      </c>
      <c r="E1243" s="12">
        <v>1112.8</v>
      </c>
      <c r="F1243" s="12">
        <v>829.4</v>
      </c>
      <c r="G1243" s="12">
        <v>0</v>
      </c>
      <c r="H1243" s="9" t="s">
        <v>39</v>
      </c>
      <c r="I1243" s="9"/>
      <c r="J1243" s="9"/>
      <c r="K1243" s="9"/>
      <c r="L1243" s="12"/>
      <c r="M1243" s="12"/>
      <c r="N1243" s="12"/>
      <c r="O1243" s="12"/>
      <c r="P1243" s="12"/>
      <c r="Q1243" s="12"/>
      <c r="R1243" s="12">
        <f t="shared" si="1857"/>
        <v>6056970.3999999994</v>
      </c>
      <c r="S1243" s="12"/>
      <c r="T1243" s="12"/>
      <c r="U1243" s="12"/>
      <c r="V1243" s="12"/>
      <c r="W1243" s="12"/>
      <c r="X1243" s="12">
        <f t="shared" si="1858"/>
        <v>6056970.3999999994</v>
      </c>
      <c r="Y1243" s="9" t="s">
        <v>2245</v>
      </c>
      <c r="Z1243" s="15">
        <v>0</v>
      </c>
      <c r="AA1243" s="15">
        <v>0</v>
      </c>
      <c r="AB1243" s="15">
        <v>0</v>
      </c>
      <c r="AC1243" s="15">
        <v>0</v>
      </c>
      <c r="AD1243" s="41"/>
    </row>
    <row r="1244" spans="1:30" s="6" customFormat="1" ht="93.75" customHeight="1" x14ac:dyDescent="0.25">
      <c r="A1244" s="38" t="str">
        <f>IF(OR(D1244=0,D1244=""),"",COUNTA($D$806:D1244))</f>
        <v/>
      </c>
      <c r="B1244" s="9"/>
      <c r="C1244" s="39"/>
      <c r="D1244" s="15"/>
      <c r="E1244" s="40">
        <f>SUM(E1242:E1243)</f>
        <v>1894.1999999999998</v>
      </c>
      <c r="F1244" s="40">
        <f t="shared" ref="F1244:G1244" si="1859">SUM(F1242:F1243)</f>
        <v>1552.8</v>
      </c>
      <c r="G1244" s="40">
        <f t="shared" si="1859"/>
        <v>0</v>
      </c>
      <c r="H1244" s="9"/>
      <c r="I1244" s="9"/>
      <c r="J1244" s="9"/>
      <c r="K1244" s="9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40">
        <f t="shared" ref="X1244" si="1860">SUM(X1242:X1243)</f>
        <v>10310130.6</v>
      </c>
      <c r="Y1244" s="40"/>
      <c r="Z1244" s="40">
        <f t="shared" ref="Z1244" si="1861">SUM(Z1242:Z1243)</f>
        <v>0</v>
      </c>
      <c r="AA1244" s="40">
        <f t="shared" ref="AA1244" si="1862">SUM(AA1242:AA1243)</f>
        <v>0</v>
      </c>
      <c r="AB1244" s="40">
        <f t="shared" ref="AB1244" si="1863">SUM(AB1242:AB1243)</f>
        <v>0</v>
      </c>
      <c r="AC1244" s="40">
        <f t="shared" ref="AC1244" si="1864">SUM(AC1242:AC1243)</f>
        <v>0</v>
      </c>
      <c r="AD1244" s="41"/>
    </row>
    <row r="1245" spans="1:30" s="6" customFormat="1" ht="93.75" customHeight="1" x14ac:dyDescent="0.25">
      <c r="A1245" s="38" t="str">
        <f>IF(OR(D1245=0,D1245=""),"",COUNTA($D$806:D1245))</f>
        <v/>
      </c>
      <c r="B1245" s="9"/>
      <c r="C1245" s="39" t="s">
        <v>2261</v>
      </c>
      <c r="D1245" s="15"/>
      <c r="E1245" s="12"/>
      <c r="F1245" s="12"/>
      <c r="G1245" s="12"/>
      <c r="H1245" s="9"/>
      <c r="I1245" s="9"/>
      <c r="J1245" s="9"/>
      <c r="K1245" s="9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41"/>
    </row>
    <row r="1246" spans="1:30" s="6" customFormat="1" ht="93.75" customHeight="1" x14ac:dyDescent="0.25">
      <c r="A1246" s="38">
        <f>IF(OR(D1246=0,D1246=""),"",COUNTA($D$806:D1246))</f>
        <v>385</v>
      </c>
      <c r="B1246" s="9" t="s">
        <v>2135</v>
      </c>
      <c r="C1246" s="11" t="s">
        <v>2136</v>
      </c>
      <c r="D1246" s="15">
        <v>1976</v>
      </c>
      <c r="E1246" s="12">
        <v>1248</v>
      </c>
      <c r="F1246" s="12">
        <v>695.6</v>
      </c>
      <c r="G1246" s="12">
        <v>552.9</v>
      </c>
      <c r="H1246" s="9" t="s">
        <v>39</v>
      </c>
      <c r="I1246" s="9"/>
      <c r="J1246" s="9"/>
      <c r="K1246" s="9"/>
      <c r="L1246" s="12"/>
      <c r="M1246" s="12"/>
      <c r="N1246" s="12"/>
      <c r="O1246" s="12"/>
      <c r="P1246" s="12"/>
      <c r="Q1246" s="12"/>
      <c r="R1246" s="12">
        <f t="shared" ref="R1246:R1249" si="1865">5443*E1246</f>
        <v>6792864</v>
      </c>
      <c r="S1246" s="12"/>
      <c r="T1246" s="12"/>
      <c r="U1246" s="12"/>
      <c r="V1246" s="12"/>
      <c r="W1246" s="12"/>
      <c r="X1246" s="12">
        <f t="shared" ref="X1246:X1249" si="1866">L1246+M1246+N1246+O1246+P1246+Q1246+R1246+S1246+T1246+U1246+V1246+W1246</f>
        <v>6792864</v>
      </c>
      <c r="Y1246" s="9" t="s">
        <v>2245</v>
      </c>
      <c r="Z1246" s="15">
        <v>0</v>
      </c>
      <c r="AA1246" s="15">
        <v>0</v>
      </c>
      <c r="AB1246" s="15">
        <v>0</v>
      </c>
      <c r="AC1246" s="15">
        <v>0</v>
      </c>
      <c r="AD1246" s="41"/>
    </row>
    <row r="1247" spans="1:30" s="6" customFormat="1" ht="93.75" customHeight="1" x14ac:dyDescent="0.25">
      <c r="A1247" s="38">
        <f>IF(OR(D1247=0,D1247=""),"",COUNTA($D$806:D1247))</f>
        <v>386</v>
      </c>
      <c r="B1247" s="9" t="s">
        <v>2137</v>
      </c>
      <c r="C1247" s="11" t="s">
        <v>2138</v>
      </c>
      <c r="D1247" s="15">
        <v>1977</v>
      </c>
      <c r="E1247" s="12">
        <v>855.4</v>
      </c>
      <c r="F1247" s="12">
        <v>462.6</v>
      </c>
      <c r="G1247" s="12">
        <v>392.8</v>
      </c>
      <c r="H1247" s="9" t="s">
        <v>39</v>
      </c>
      <c r="I1247" s="9"/>
      <c r="J1247" s="9"/>
      <c r="K1247" s="9"/>
      <c r="L1247" s="12"/>
      <c r="M1247" s="12"/>
      <c r="N1247" s="12"/>
      <c r="O1247" s="12"/>
      <c r="P1247" s="12"/>
      <c r="Q1247" s="12"/>
      <c r="R1247" s="12">
        <f t="shared" si="1865"/>
        <v>4655942.2</v>
      </c>
      <c r="S1247" s="12"/>
      <c r="T1247" s="12"/>
      <c r="U1247" s="12"/>
      <c r="V1247" s="12"/>
      <c r="W1247" s="12"/>
      <c r="X1247" s="12">
        <f t="shared" si="1866"/>
        <v>4655942.2</v>
      </c>
      <c r="Y1247" s="9" t="s">
        <v>2245</v>
      </c>
      <c r="Z1247" s="15">
        <v>0</v>
      </c>
      <c r="AA1247" s="15">
        <v>0</v>
      </c>
      <c r="AB1247" s="15">
        <v>0</v>
      </c>
      <c r="AC1247" s="15">
        <v>0</v>
      </c>
      <c r="AD1247" s="41"/>
    </row>
    <row r="1248" spans="1:30" s="6" customFormat="1" ht="93.75" customHeight="1" x14ac:dyDescent="0.25">
      <c r="A1248" s="38">
        <f>IF(OR(D1248=0,D1248=""),"",COUNTA($D$806:D1248))</f>
        <v>387</v>
      </c>
      <c r="B1248" s="9" t="s">
        <v>2139</v>
      </c>
      <c r="C1248" s="11" t="s">
        <v>2140</v>
      </c>
      <c r="D1248" s="15">
        <v>1978</v>
      </c>
      <c r="E1248" s="12">
        <v>1084.4000000000001</v>
      </c>
      <c r="F1248" s="12">
        <v>578.5</v>
      </c>
      <c r="G1248" s="12">
        <v>505.9</v>
      </c>
      <c r="H1248" s="9" t="s">
        <v>39</v>
      </c>
      <c r="I1248" s="9"/>
      <c r="J1248" s="9"/>
      <c r="K1248" s="9"/>
      <c r="L1248" s="12"/>
      <c r="M1248" s="12"/>
      <c r="N1248" s="12"/>
      <c r="O1248" s="12"/>
      <c r="P1248" s="12"/>
      <c r="Q1248" s="12"/>
      <c r="R1248" s="12">
        <f t="shared" si="1865"/>
        <v>5902389.2000000002</v>
      </c>
      <c r="S1248" s="12"/>
      <c r="T1248" s="12"/>
      <c r="U1248" s="12"/>
      <c r="V1248" s="12"/>
      <c r="W1248" s="12"/>
      <c r="X1248" s="12">
        <f t="shared" si="1866"/>
        <v>5902389.2000000002</v>
      </c>
      <c r="Y1248" s="9" t="s">
        <v>2245</v>
      </c>
      <c r="Z1248" s="15">
        <v>0</v>
      </c>
      <c r="AA1248" s="15">
        <v>0</v>
      </c>
      <c r="AB1248" s="15">
        <v>0</v>
      </c>
      <c r="AC1248" s="15">
        <v>0</v>
      </c>
      <c r="AD1248" s="41"/>
    </row>
    <row r="1249" spans="1:31" s="6" customFormat="1" ht="93.75" customHeight="1" x14ac:dyDescent="0.25">
      <c r="A1249" s="38">
        <f>IF(OR(D1249=0,D1249=""),"",COUNTA($D$806:D1249))</f>
        <v>388</v>
      </c>
      <c r="B1249" s="9" t="s">
        <v>2141</v>
      </c>
      <c r="C1249" s="11" t="s">
        <v>2142</v>
      </c>
      <c r="D1249" s="15">
        <v>1978</v>
      </c>
      <c r="E1249" s="12">
        <v>1680.6</v>
      </c>
      <c r="F1249" s="12">
        <v>720.4</v>
      </c>
      <c r="G1249" s="12">
        <v>960.2</v>
      </c>
      <c r="H1249" s="9" t="s">
        <v>39</v>
      </c>
      <c r="I1249" s="9"/>
      <c r="J1249" s="9"/>
      <c r="K1249" s="9"/>
      <c r="L1249" s="12"/>
      <c r="M1249" s="12"/>
      <c r="N1249" s="12"/>
      <c r="O1249" s="12"/>
      <c r="P1249" s="12"/>
      <c r="Q1249" s="12"/>
      <c r="R1249" s="12">
        <f t="shared" si="1865"/>
        <v>9147505.7999999989</v>
      </c>
      <c r="S1249" s="12"/>
      <c r="T1249" s="12"/>
      <c r="U1249" s="12"/>
      <c r="V1249" s="12"/>
      <c r="W1249" s="12"/>
      <c r="X1249" s="12">
        <f t="shared" si="1866"/>
        <v>9147505.7999999989</v>
      </c>
      <c r="Y1249" s="9" t="s">
        <v>2245</v>
      </c>
      <c r="Z1249" s="15">
        <v>0</v>
      </c>
      <c r="AA1249" s="15">
        <v>0</v>
      </c>
      <c r="AB1249" s="15">
        <v>0</v>
      </c>
      <c r="AC1249" s="15">
        <v>0</v>
      </c>
      <c r="AD1249" s="84"/>
      <c r="AE1249" s="85"/>
    </row>
    <row r="1250" spans="1:31" s="6" customFormat="1" ht="97.5" customHeight="1" x14ac:dyDescent="0.25">
      <c r="A1250" s="64"/>
      <c r="B1250" s="65"/>
      <c r="C1250" s="66"/>
      <c r="D1250" s="67"/>
      <c r="E1250" s="68">
        <f>SUM(E1246:E1249)</f>
        <v>4868.3999999999996</v>
      </c>
      <c r="F1250" s="68">
        <f t="shared" ref="F1250:G1250" si="1867">SUM(F1246:F1249)</f>
        <v>2457.1</v>
      </c>
      <c r="G1250" s="68">
        <f t="shared" si="1867"/>
        <v>2411.8000000000002</v>
      </c>
      <c r="H1250" s="65"/>
      <c r="I1250" s="65"/>
      <c r="J1250" s="65"/>
      <c r="K1250" s="65"/>
      <c r="L1250" s="69"/>
      <c r="M1250" s="69"/>
      <c r="N1250" s="69"/>
      <c r="O1250" s="69"/>
      <c r="P1250" s="69"/>
      <c r="Q1250" s="69"/>
      <c r="R1250" s="69"/>
      <c r="S1250" s="69"/>
      <c r="T1250" s="69"/>
      <c r="U1250" s="69"/>
      <c r="V1250" s="69"/>
      <c r="W1250" s="69"/>
      <c r="X1250" s="68">
        <f t="shared" ref="X1250" si="1868">SUM(X1246:X1249)</f>
        <v>26498701.199999996</v>
      </c>
      <c r="Y1250" s="68"/>
      <c r="Z1250" s="68">
        <f t="shared" ref="Z1250" si="1869">SUM(Z1246:Z1249)</f>
        <v>0</v>
      </c>
      <c r="AA1250" s="68">
        <f t="shared" ref="AA1250" si="1870">SUM(AA1246:AA1249)</f>
        <v>0</v>
      </c>
      <c r="AB1250" s="68">
        <f t="shared" ref="AB1250" si="1871">SUM(AB1246:AB1249)</f>
        <v>0</v>
      </c>
      <c r="AC1250" s="40">
        <f t="shared" ref="AC1250" si="1872">SUM(AC1246:AC1249)</f>
        <v>0</v>
      </c>
      <c r="AD1250" s="84"/>
      <c r="AE1250" s="85"/>
    </row>
    <row r="1251" spans="1:31" s="83" customFormat="1" ht="97.5" customHeight="1" x14ac:dyDescent="0.4">
      <c r="A1251" s="76"/>
      <c r="B1251" s="92"/>
      <c r="C1251" s="39" t="s">
        <v>2147</v>
      </c>
      <c r="D1251" s="77"/>
      <c r="E1251" s="78">
        <f>E808+E811+E822+E836+E896+E911+E927+E931+E935+E942+E1043+E1106+E1126+E1145+E1156+E1159+E1163+E1170+E1181+E1184+E1187+E1191+E1211+E1215+E1227+E1232+E1240+E1244+E1250</f>
        <v>1418431.5499999996</v>
      </c>
      <c r="F1251" s="78">
        <f t="shared" ref="F1251:G1251" si="1873">F808+F811+F822+F836+F896+F911+F927+F931+F935+F942+F1043+F1106+F1126+F1145+F1156+F1159+F1163+F1170+F1181+F1184+F1187+F1191+F1211+F1215+F1227+F1232+F1240+F1244+F1250</f>
        <v>1014708.4300000004</v>
      </c>
      <c r="G1251" s="78">
        <f t="shared" si="1873"/>
        <v>159671.46999999997</v>
      </c>
      <c r="H1251" s="79"/>
      <c r="I1251" s="79"/>
      <c r="J1251" s="79"/>
      <c r="K1251" s="79"/>
      <c r="L1251" s="81"/>
      <c r="M1251" s="81"/>
      <c r="N1251" s="12"/>
      <c r="O1251" s="81"/>
      <c r="P1251" s="81"/>
      <c r="Q1251" s="81"/>
      <c r="R1251" s="81"/>
      <c r="S1251" s="81"/>
      <c r="T1251" s="81"/>
      <c r="U1251" s="81"/>
      <c r="V1251" s="81"/>
      <c r="W1251" s="81"/>
      <c r="X1251" s="78">
        <f>X808+X811+X822+X836+X896+X911+X927+X931+X935+X942+X1043+X1106+X1126+X1145+X1156+X1159+X1163+X1170+X1181+X1184+X1187+X1191+X1211+X1215+X1227+X1232+X1240+X1244+X1250</f>
        <v>3202804063.2104793</v>
      </c>
      <c r="Y1251" s="78"/>
      <c r="Z1251" s="78">
        <f t="shared" ref="Z1251:AC1251" si="1874">Z808+Z811+Z822+Z836+Z896+Z911+Z927+Z931+Z935+Z942+Z1043+Z1106+Z1126+Z1145+Z1156+Z1159+Z1163+Z1170+Z1181+Z1184+Z1187+Z1191+Z1211+Z1215+Z1227+Z1232+Z1240+Z1244+Z1250</f>
        <v>0</v>
      </c>
      <c r="AA1251" s="78">
        <f t="shared" si="1874"/>
        <v>0</v>
      </c>
      <c r="AB1251" s="78">
        <f t="shared" si="1874"/>
        <v>0</v>
      </c>
      <c r="AC1251" s="78">
        <f t="shared" si="1874"/>
        <v>0</v>
      </c>
      <c r="AD1251" s="27"/>
    </row>
    <row r="1252" spans="1:31" s="83" customFormat="1" ht="97.5" customHeight="1" x14ac:dyDescent="0.4">
      <c r="A1252" s="76"/>
      <c r="B1252" s="92"/>
      <c r="C1252" s="39" t="s">
        <v>2246</v>
      </c>
      <c r="D1252" s="77"/>
      <c r="E1252" s="80">
        <f>E377+E803+E1251</f>
        <v>3376148.0899999989</v>
      </c>
      <c r="F1252" s="80">
        <f t="shared" ref="F1252:G1252" si="1875">F377+F803+F1251</f>
        <v>2410580.9400000004</v>
      </c>
      <c r="G1252" s="80">
        <f t="shared" si="1875"/>
        <v>365271.08999999991</v>
      </c>
      <c r="H1252" s="79"/>
      <c r="I1252" s="79"/>
      <c r="J1252" s="79"/>
      <c r="K1252" s="79"/>
      <c r="L1252" s="81"/>
      <c r="M1252" s="81"/>
      <c r="N1252" s="81"/>
      <c r="O1252" s="81"/>
      <c r="P1252" s="81"/>
      <c r="Q1252" s="81"/>
      <c r="R1252" s="81"/>
      <c r="S1252" s="81"/>
      <c r="T1252" s="81"/>
      <c r="U1252" s="81"/>
      <c r="V1252" s="81"/>
      <c r="W1252" s="81"/>
      <c r="X1252" s="80">
        <f>X377+X803+X1251</f>
        <v>14588782186.819633</v>
      </c>
      <c r="Y1252" s="80"/>
      <c r="Z1252" s="80">
        <f t="shared" ref="Z1252:AC1252" si="1876">Z377+Z803+Z1251</f>
        <v>0</v>
      </c>
      <c r="AA1252" s="80">
        <f t="shared" si="1876"/>
        <v>0</v>
      </c>
      <c r="AB1252" s="80">
        <f t="shared" si="1876"/>
        <v>0</v>
      </c>
      <c r="AC1252" s="80">
        <f t="shared" si="1876"/>
        <v>0</v>
      </c>
      <c r="AD1252" s="82"/>
    </row>
    <row r="1253" spans="1:31" s="1" customFormat="1" ht="97.5" customHeight="1" x14ac:dyDescent="0.4">
      <c r="A1253" s="2"/>
      <c r="B1253" s="2"/>
      <c r="C1253" s="60"/>
      <c r="D1253" s="14"/>
      <c r="E1253" s="90"/>
      <c r="F1253" s="90"/>
      <c r="G1253" s="90"/>
      <c r="H1253" s="16"/>
      <c r="I1253" s="16"/>
      <c r="J1253" s="16"/>
      <c r="K1253" s="16"/>
      <c r="L1253" s="21"/>
      <c r="M1253" s="21"/>
      <c r="N1253" s="21"/>
      <c r="O1253" s="21"/>
      <c r="P1253" s="22"/>
      <c r="Q1253" s="21"/>
      <c r="R1253" s="21"/>
      <c r="S1253" s="21"/>
      <c r="T1253" s="21"/>
      <c r="U1253" s="21"/>
      <c r="V1253" s="21"/>
      <c r="W1253" s="21"/>
      <c r="X1253" s="90"/>
      <c r="Y1253" s="4"/>
      <c r="Z1253" s="5"/>
      <c r="AA1253" s="5"/>
      <c r="AB1253" s="3"/>
      <c r="AC1253" s="5"/>
      <c r="AD1253" s="23"/>
    </row>
    <row r="1254" spans="1:31" s="1" customFormat="1" x14ac:dyDescent="0.4">
      <c r="A1254" s="2"/>
      <c r="B1254" s="2"/>
      <c r="C1254" s="60"/>
      <c r="D1254" s="14"/>
      <c r="E1254" s="90"/>
      <c r="F1254" s="90"/>
      <c r="G1254" s="90"/>
      <c r="H1254" s="16"/>
      <c r="I1254" s="16"/>
      <c r="J1254" s="16"/>
      <c r="K1254" s="16"/>
      <c r="L1254" s="21"/>
      <c r="M1254" s="21"/>
      <c r="N1254" s="21"/>
      <c r="O1254" s="21"/>
      <c r="P1254" s="22"/>
      <c r="Q1254" s="21"/>
      <c r="R1254" s="21"/>
      <c r="S1254" s="21"/>
      <c r="T1254" s="21"/>
      <c r="U1254" s="21"/>
      <c r="V1254" s="21"/>
      <c r="W1254" s="21"/>
      <c r="X1254" s="90"/>
      <c r="Y1254" s="4"/>
      <c r="Z1254" s="5"/>
      <c r="AA1254" s="5"/>
      <c r="AB1254" s="3"/>
      <c r="AC1254" s="5"/>
      <c r="AD1254" s="23"/>
    </row>
  </sheetData>
  <autoFilter ref="A18:AK1252">
    <sortState ref="A749:AV749">
      <sortCondition ref="T18:T1637"/>
    </sortState>
  </autoFilter>
  <mergeCells count="32">
    <mergeCell ref="A12:AC12"/>
    <mergeCell ref="B14:B16"/>
    <mergeCell ref="W4:AC8"/>
    <mergeCell ref="V15:V17"/>
    <mergeCell ref="E14:E17"/>
    <mergeCell ref="F14:F17"/>
    <mergeCell ref="G14:G17"/>
    <mergeCell ref="H14:H17"/>
    <mergeCell ref="L14:W14"/>
    <mergeCell ref="Q15:Q17"/>
    <mergeCell ref="W15:W17"/>
    <mergeCell ref="M15:M17"/>
    <mergeCell ref="N15:N17"/>
    <mergeCell ref="O15:O17"/>
    <mergeCell ref="R15:R17"/>
    <mergeCell ref="L15:L17"/>
    <mergeCell ref="A14:A17"/>
    <mergeCell ref="C14:C17"/>
    <mergeCell ref="D14:D17"/>
    <mergeCell ref="X14:X17"/>
    <mergeCell ref="S15:S17"/>
    <mergeCell ref="T15:T17"/>
    <mergeCell ref="U15:U17"/>
    <mergeCell ref="P15:P16"/>
    <mergeCell ref="I14:I16"/>
    <mergeCell ref="J14:J16"/>
    <mergeCell ref="K14:K16"/>
    <mergeCell ref="AC15:AC16"/>
    <mergeCell ref="Y14:Y16"/>
    <mergeCell ref="Z14:AC14"/>
    <mergeCell ref="Z15:AA15"/>
    <mergeCell ref="AB15:AB16"/>
  </mergeCells>
  <printOptions horizontalCentered="1"/>
  <pageMargins left="0" right="0" top="0.35433070866141736" bottom="0.35433070866141736" header="0" footer="0"/>
  <pageSetup paperSize="9" scale="10" orientation="landscape" r:id="rId1"/>
  <headerFooter differentFirst="1" scaleWithDoc="0">
    <oddHeader>&amp;C&amp;"Times New Roman,обычный"&amp;8&amp;P</oddHead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Ветрова Екатерина Александровна</cp:lastModifiedBy>
  <cp:lastPrinted>2025-04-04T13:09:21Z</cp:lastPrinted>
  <dcterms:created xsi:type="dcterms:W3CDTF">2018-10-23T06:10:57Z</dcterms:created>
  <dcterms:modified xsi:type="dcterms:W3CDTF">2025-04-08T07:04:56Z</dcterms:modified>
</cp:coreProperties>
</file>